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2645"/>
  </bookViews>
  <sheets>
    <sheet name="Лист1" sheetId="1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6" i="1"/>
  <c r="H56"/>
  <c r="G56"/>
  <c r="F54"/>
  <c r="E54"/>
  <c r="D54"/>
  <c r="H54" s="1"/>
  <c r="C54"/>
  <c r="I53"/>
  <c r="H53"/>
  <c r="G53"/>
  <c r="H51"/>
  <c r="F51"/>
  <c r="E51"/>
  <c r="D51"/>
  <c r="C51"/>
  <c r="I50"/>
  <c r="H50"/>
  <c r="G50"/>
  <c r="F48"/>
  <c r="E48"/>
  <c r="D48"/>
  <c r="H48" s="1"/>
  <c r="C48"/>
  <c r="F47"/>
  <c r="D47"/>
  <c r="G46"/>
  <c r="F45"/>
  <c r="C45"/>
  <c r="I44"/>
  <c r="H44"/>
  <c r="G44"/>
  <c r="F42"/>
  <c r="E42"/>
  <c r="E47" s="1"/>
  <c r="D42"/>
  <c r="D45" s="1"/>
  <c r="C42"/>
  <c r="G42" s="1"/>
  <c r="I40"/>
  <c r="H40"/>
  <c r="G40"/>
  <c r="F39"/>
  <c r="D39"/>
  <c r="G38"/>
  <c r="G36"/>
  <c r="F34"/>
  <c r="F41" s="1"/>
  <c r="E34"/>
  <c r="E35" s="1"/>
  <c r="D34"/>
  <c r="D41" s="1"/>
  <c r="C34"/>
  <c r="C39" s="1"/>
  <c r="I32"/>
  <c r="H32"/>
  <c r="G32"/>
  <c r="F31"/>
  <c r="D31"/>
  <c r="I30"/>
  <c r="H30"/>
  <c r="G30"/>
  <c r="D29"/>
  <c r="C29"/>
  <c r="I28"/>
  <c r="H28"/>
  <c r="G28"/>
  <c r="F26"/>
  <c r="F29" s="1"/>
  <c r="E26"/>
  <c r="E27" s="1"/>
  <c r="D26"/>
  <c r="D33" s="1"/>
  <c r="C26"/>
  <c r="C31" s="1"/>
  <c r="I25"/>
  <c r="H25"/>
  <c r="G25"/>
  <c r="F23"/>
  <c r="E23"/>
  <c r="I23" s="1"/>
  <c r="D23"/>
  <c r="C23"/>
  <c r="I22"/>
  <c r="H22"/>
  <c r="G22"/>
  <c r="F20"/>
  <c r="E20"/>
  <c r="D20"/>
  <c r="C20"/>
  <c r="G20" s="1"/>
  <c r="F19"/>
  <c r="E19"/>
  <c r="I18"/>
  <c r="H18"/>
  <c r="G18"/>
  <c r="F17"/>
  <c r="D17"/>
  <c r="I16"/>
  <c r="H16"/>
  <c r="G16"/>
  <c r="I12"/>
  <c r="H12"/>
  <c r="G12"/>
  <c r="F11"/>
  <c r="D11"/>
  <c r="I10"/>
  <c r="H10"/>
  <c r="G10"/>
  <c r="F9"/>
  <c r="E9"/>
  <c r="I8"/>
  <c r="H8"/>
  <c r="G8"/>
  <c r="F6"/>
  <c r="F15" s="1"/>
  <c r="E6"/>
  <c r="E59" s="1"/>
  <c r="D6"/>
  <c r="D19" s="1"/>
  <c r="C6"/>
  <c r="C17" s="1"/>
  <c r="F49" l="1"/>
  <c r="E21"/>
  <c r="E58"/>
  <c r="H59"/>
  <c r="E55"/>
  <c r="E49"/>
  <c r="E52"/>
  <c r="C24"/>
  <c r="I26"/>
  <c r="E33"/>
  <c r="F59"/>
  <c r="H6"/>
  <c r="E7"/>
  <c r="C11"/>
  <c r="D13"/>
  <c r="D15"/>
  <c r="E17"/>
  <c r="H23"/>
  <c r="E24"/>
  <c r="C27"/>
  <c r="E31"/>
  <c r="F33"/>
  <c r="C35"/>
  <c r="F37"/>
  <c r="E39"/>
  <c r="C47"/>
  <c r="G48"/>
  <c r="I51"/>
  <c r="G54"/>
  <c r="D55"/>
  <c r="C59"/>
  <c r="C43" s="1"/>
  <c r="C13"/>
  <c r="I34"/>
  <c r="E37"/>
  <c r="E41"/>
  <c r="I6"/>
  <c r="C9"/>
  <c r="E13"/>
  <c r="E15"/>
  <c r="C19"/>
  <c r="G26"/>
  <c r="E29"/>
  <c r="C33"/>
  <c r="G34"/>
  <c r="C37"/>
  <c r="C41"/>
  <c r="E45"/>
  <c r="D59"/>
  <c r="G6"/>
  <c r="C15"/>
  <c r="I20"/>
  <c r="G23"/>
  <c r="I42"/>
  <c r="C7"/>
  <c r="D9"/>
  <c r="E11"/>
  <c r="F13"/>
  <c r="H20"/>
  <c r="H26"/>
  <c r="H34"/>
  <c r="D37"/>
  <c r="H42"/>
  <c r="E43"/>
  <c r="I48"/>
  <c r="G51"/>
  <c r="I54"/>
  <c r="D43" l="1"/>
  <c r="D35"/>
  <c r="D27"/>
  <c r="D21"/>
  <c r="D7"/>
  <c r="G59"/>
  <c r="D24"/>
  <c r="I59"/>
  <c r="F35"/>
  <c r="F27"/>
  <c r="F24"/>
  <c r="F7"/>
  <c r="F58"/>
  <c r="F43"/>
  <c r="F21"/>
  <c r="F55"/>
  <c r="C52"/>
  <c r="C55"/>
  <c r="C49"/>
  <c r="D49"/>
  <c r="C21"/>
  <c r="D52"/>
  <c r="F52"/>
</calcChain>
</file>

<file path=xl/sharedStrings.xml><?xml version="1.0" encoding="utf-8"?>
<sst xmlns="http://schemas.openxmlformats.org/spreadsheetml/2006/main" count="93" uniqueCount="78">
  <si>
    <t>Структура расходов проекта бюджета Бирофельдского сельского поселения сельского поселения</t>
  </si>
  <si>
    <t xml:space="preserve">на 2023г и плановый период 2024 - 2025 г.г.      </t>
  </si>
  <si>
    <t>Приложение 1</t>
  </si>
  <si>
    <t>Код раздела, подраздела</t>
  </si>
  <si>
    <t>Расходы</t>
  </si>
  <si>
    <t>Ожидаемое исполнение 2022г (тыс. руб.)</t>
  </si>
  <si>
    <t>Проект бюджета тыс.руб.</t>
  </si>
  <si>
    <t>Уровень расходов проекта к предыдущему году, %</t>
  </si>
  <si>
    <t>2023г к 2022г</t>
  </si>
  <si>
    <t>2024г к 2023г</t>
  </si>
  <si>
    <t>2025г к 2024г</t>
  </si>
  <si>
    <t>0100</t>
  </si>
  <si>
    <t xml:space="preserve">Общегосударственные вопросы                  </t>
  </si>
  <si>
    <t>Удельный вес расходов  раздела в общей сумме расходов (%)</t>
  </si>
  <si>
    <t>0102</t>
  </si>
  <si>
    <t>Глава муниципального образования</t>
  </si>
  <si>
    <t>Удельный вес расходов подраздела в разделе (%)</t>
  </si>
  <si>
    <t>0103</t>
  </si>
  <si>
    <t>Функционирование представительных органов муниципальных образований</t>
  </si>
  <si>
    <t>0104</t>
  </si>
  <si>
    <t>Функционирование  местных администраций</t>
  </si>
  <si>
    <t>0107</t>
  </si>
  <si>
    <t>Обеспечение проведения выборов и референдума</t>
  </si>
  <si>
    <t>0111</t>
  </si>
  <si>
    <t>Резервные фонды</t>
  </si>
  <si>
    <t>Удельный вес расходов раздела в подразделе (%)</t>
  </si>
  <si>
    <t>0113</t>
  </si>
  <si>
    <t>Другие общегосударственные вопросы</t>
  </si>
  <si>
    <t>0200</t>
  </si>
  <si>
    <t>Национальная оборона</t>
  </si>
  <si>
    <t>Удельный вес расходов раздела в общей сумме расходов (%)</t>
  </si>
  <si>
    <t>0203</t>
  </si>
  <si>
    <t>Мобилизационная и вневойсковая подготовка</t>
  </si>
  <si>
    <t>0300</t>
  </si>
  <si>
    <t>Национальная безопасность и правоохранительная деятельность</t>
  </si>
  <si>
    <t>Удельный вес раздела в общей сумме расходов (%)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</si>
  <si>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</si>
  <si>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</si>
  <si>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0400</t>
  </si>
  <si>
    <t>Национальная экономика</t>
  </si>
  <si>
    <t>0405</t>
  </si>
  <si>
    <t>Сельское хозяйство и рыболовство</t>
  </si>
  <si>
    <t>0409</t>
  </si>
  <si>
    <t>Дорожное хозяйство</t>
  </si>
  <si>
    <t>0412</t>
  </si>
  <si>
    <t>Другие вопросы национальной экономики</t>
  </si>
  <si>
    <t>0500</t>
  </si>
  <si>
    <t>Жилишно-коммунальное хозяйство</t>
  </si>
  <si>
    <t>Удельный вес  раздела в общей сумме расходов(%)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</si>
  <si>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</si>
  <si>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</si>
  <si>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</si>
  <si>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</si>
  <si>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</si>
  <si>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</si>
  <si>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Удельный вес (%)</t>
  </si>
  <si>
    <t>0800</t>
  </si>
  <si>
    <t>Культура, кинематография</t>
  </si>
  <si>
    <t>Удельный вес расходов раздела в общих расходах (%)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</si>
  <si>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</si>
  <si>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</si>
  <si>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</si>
  <si>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</si>
  <si>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</si>
  <si>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</si>
  <si>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</si>
  <si>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</si>
  <si>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1100</t>
  </si>
  <si>
    <t>Физическая культура и спорт</t>
  </si>
  <si>
    <t>1101</t>
  </si>
  <si>
    <t>Физическа культура</t>
  </si>
  <si>
    <t>1400</t>
  </si>
  <si>
    <t>Межбюджетные трансферты</t>
  </si>
  <si>
    <t>1403</t>
  </si>
  <si>
    <t>Прочие межбюджетные трансферты общего характера</t>
  </si>
  <si>
    <t>Условно утверженные расходы</t>
  </si>
  <si>
    <t>Удельный вес условно утвержденных расходов  в общей сумме расходов (%)</t>
  </si>
  <si>
    <t>Всего расходов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</si>
</sst>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 wrapText="1"/>
    </xf>
    <xf numFmtId="164" fontId="1" fillId="0" borderId="18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49" fontId="1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4" fontId="3" fillId="0" borderId="26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left" vertical="center" wrapText="1"/>
    </xf>
    <xf numFmtId="164" fontId="0" fillId="0" borderId="29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164" fontId="0" fillId="0" borderId="30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left" vertical="center" wrapText="1"/>
    </xf>
    <xf numFmtId="164" fontId="3" fillId="0" borderId="34" xfId="0" applyNumberFormat="1" applyFont="1" applyBorder="1" applyAlignment="1">
      <alignment horizontal="center" vertical="center"/>
    </xf>
    <xf numFmtId="164" fontId="3" fillId="0" borderId="32" xfId="0" applyNumberFormat="1" applyFont="1" applyBorder="1" applyAlignment="1">
      <alignment horizontal="center" vertical="center"/>
    </xf>
    <xf numFmtId="164" fontId="3" fillId="0" borderId="35" xfId="0" applyNumberFormat="1" applyFont="1" applyBorder="1" applyAlignment="1">
      <alignment horizontal="center" vertical="center"/>
    </xf>
    <xf numFmtId="164" fontId="3" fillId="0" borderId="36" xfId="0" applyNumberFormat="1" applyFont="1" applyBorder="1" applyAlignment="1">
      <alignment horizontal="center" vertical="center"/>
    </xf>
    <xf numFmtId="164" fontId="3" fillId="0" borderId="37" xfId="0" applyNumberFormat="1" applyFont="1" applyBorder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left" vertical="center" wrapText="1"/>
    </xf>
    <xf numFmtId="164" fontId="0" fillId="0" borderId="37" xfId="0" applyNumberFormat="1" applyBorder="1" applyAlignment="1">
      <alignment horizontal="center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164" fontId="0" fillId="0" borderId="36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164" fontId="0" fillId="0" borderId="26" xfId="0" applyNumberForma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wrapText="1"/>
    </xf>
    <xf numFmtId="164" fontId="3" fillId="0" borderId="39" xfId="0" applyNumberFormat="1" applyFont="1" applyBorder="1" applyAlignment="1">
      <alignment horizontal="center" vertical="center"/>
    </xf>
    <xf numFmtId="164" fontId="3" fillId="0" borderId="40" xfId="0" applyNumberFormat="1" applyFont="1" applyBorder="1" applyAlignment="1">
      <alignment horizontal="center" vertical="center"/>
    </xf>
    <xf numFmtId="164" fontId="3" fillId="0" borderId="41" xfId="0" applyNumberFormat="1" applyFont="1" applyBorder="1" applyAlignment="1">
      <alignment horizontal="center" vertical="center"/>
    </xf>
    <xf numFmtId="164" fontId="3" fillId="0" borderId="42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left" vertical="center" wrapText="1"/>
    </xf>
    <xf numFmtId="164" fontId="3" fillId="0" borderId="44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left" vertical="center" wrapText="1"/>
    </xf>
    <xf numFmtId="164" fontId="0" fillId="0" borderId="39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41" xfId="0" applyNumberFormat="1" applyBorder="1" applyAlignment="1">
      <alignment horizontal="center" vertical="center"/>
    </xf>
    <xf numFmtId="164" fontId="0" fillId="0" borderId="42" xfId="0" applyNumberFormat="1" applyBorder="1" applyAlignment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164" fontId="2" fillId="0" borderId="47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left" vertical="center" wrapText="1"/>
    </xf>
    <xf numFmtId="49" fontId="3" fillId="0" borderId="48" xfId="0" applyNumberFormat="1" applyFont="1" applyBorder="1" applyAlignment="1">
      <alignment horizontal="left" vertical="center" wrapText="1"/>
    </xf>
    <xf numFmtId="164" fontId="3" fillId="0" borderId="49" xfId="0" applyNumberFormat="1" applyFont="1" applyBorder="1" applyAlignment="1">
      <alignment horizontal="center" vertical="center"/>
    </xf>
    <xf numFmtId="164" fontId="0" fillId="0" borderId="50" xfId="0" applyNumberFormat="1" applyBorder="1" applyAlignment="1">
      <alignment horizontal="center" vertical="center"/>
    </xf>
    <xf numFmtId="164" fontId="4" fillId="0" borderId="29" xfId="0" applyNumberFormat="1" applyFont="1" applyBorder="1" applyAlignment="1">
      <alignment horizontal="center" vertical="center"/>
    </xf>
    <xf numFmtId="164" fontId="4" fillId="0" borderId="28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center" vertical="center"/>
    </xf>
    <xf numFmtId="164" fontId="4" fillId="0" borderId="31" xfId="0" applyNumberFormat="1" applyFont="1" applyBorder="1" applyAlignment="1">
      <alignment horizontal="center" vertical="center"/>
    </xf>
    <xf numFmtId="164" fontId="3" fillId="0" borderId="50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3" fillId="0" borderId="45" xfId="0" applyNumberFormat="1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center" vertical="center"/>
    </xf>
    <xf numFmtId="164" fontId="3" fillId="0" borderId="51" xfId="0" applyNumberFormat="1" applyFont="1" applyBorder="1" applyAlignment="1">
      <alignment horizontal="center" vertical="center"/>
    </xf>
    <xf numFmtId="164" fontId="3" fillId="0" borderId="52" xfId="0" applyNumberFormat="1" applyFont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164" fontId="3" fillId="0" borderId="16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28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left" vertical="center" wrapText="1"/>
    </xf>
    <xf numFmtId="164" fontId="0" fillId="0" borderId="22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3" fillId="0" borderId="38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5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30" xfId="0" applyBorder="1"/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53" xfId="0" applyNumberFormat="1" applyFont="1" applyBorder="1" applyAlignment="1">
      <alignment horizontal="center" vertical="center"/>
    </xf>
    <xf numFmtId="164" fontId="1" fillId="0" borderId="54" xfId="0" applyNumberFormat="1" applyFont="1" applyBorder="1" applyAlignment="1">
      <alignment horizontal="center" vertical="center"/>
    </xf>
    <xf numFmtId="164" fontId="2" fillId="0" borderId="55" xfId="0" applyNumberFormat="1" applyFont="1" applyBorder="1" applyAlignment="1">
      <alignment horizontal="center" vertical="center"/>
    </xf>
    <xf numFmtId="164" fontId="2" fillId="0" borderId="5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left" vertical="center" wrapText="1"/>
    </xf>
    <xf numFmtId="164" fontId="2" fillId="0" borderId="58" xfId="0" applyNumberFormat="1" applyFont="1" applyBorder="1" applyAlignment="1">
      <alignment horizontal="center" vertical="center"/>
    </xf>
    <xf numFmtId="164" fontId="2" fillId="0" borderId="59" xfId="0" applyNumberFormat="1" applyFont="1" applyBorder="1" applyAlignment="1">
      <alignment horizontal="center" vertical="center"/>
    </xf>
    <xf numFmtId="164" fontId="2" fillId="0" borderId="60" xfId="0" applyNumberFormat="1" applyFont="1" applyBorder="1" applyAlignment="1">
      <alignment horizontal="center" vertical="center"/>
    </xf>
    <xf numFmtId="164" fontId="2" fillId="0" borderId="61" xfId="0" applyNumberFormat="1" applyFont="1" applyBorder="1" applyAlignment="1">
      <alignment horizontal="center" vertical="center"/>
    </xf>
    <xf numFmtId="164" fontId="3" fillId="0" borderId="55" xfId="0" applyNumberFormat="1" applyFont="1" applyBorder="1" applyAlignment="1">
      <alignment horizontal="center" vertical="center"/>
    </xf>
    <xf numFmtId="164" fontId="3" fillId="0" borderId="53" xfId="0" applyNumberFormat="1" applyFont="1" applyBorder="1" applyAlignment="1">
      <alignment horizontal="center" vertical="center"/>
    </xf>
    <xf numFmtId="164" fontId="3" fillId="0" borderId="54" xfId="0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63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561975</xdr:colOff>
      <xdr:row>56</xdr:row>
      <xdr:rowOff>104775</xdr:rowOff>
    </xdr:from>
    <xdr:to>
      <xdr:col>8</xdr:col>
      <xdr:colOff>104775</xdr:colOff>
      <xdr:row>57</xdr:row>
      <xdr:rowOff>66675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86375" y="35023425"/>
          <a:ext cx="1524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152400</xdr:colOff>
      <xdr:row>55</xdr:row>
      <xdr:rowOff>152400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34099500"/>
          <a:ext cx="152400" cy="152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tabSelected="1" workbookViewId="0">
      <selection activeCell="M5" sqref="M5"/>
    </sheetView>
  </sheetViews>
  <sheetFormatPr defaultRowHeight="15"/>
  <cols>
    <col min="1" max="1" width="7.85546875" customWidth="1"/>
    <col min="2" max="2" width="17.28515625" customWidth="1"/>
    <col min="9" max="9" width="10.5703125" customWidth="1"/>
    <col min="257" max="257" width="7.85546875" customWidth="1"/>
    <col min="258" max="258" width="17.28515625" customWidth="1"/>
    <col min="513" max="513" width="7.85546875" customWidth="1"/>
    <col min="514" max="514" width="17.28515625" customWidth="1"/>
    <col min="769" max="769" width="7.85546875" customWidth="1"/>
    <col min="770" max="770" width="17.28515625" customWidth="1"/>
    <col min="1025" max="1025" width="7.85546875" customWidth="1"/>
    <col min="1026" max="1026" width="17.28515625" customWidth="1"/>
    <col min="1281" max="1281" width="7.85546875" customWidth="1"/>
    <col min="1282" max="1282" width="17.28515625" customWidth="1"/>
    <col min="1537" max="1537" width="7.85546875" customWidth="1"/>
    <col min="1538" max="1538" width="17.28515625" customWidth="1"/>
    <col min="1793" max="1793" width="7.85546875" customWidth="1"/>
    <col min="1794" max="1794" width="17.28515625" customWidth="1"/>
    <col min="2049" max="2049" width="7.85546875" customWidth="1"/>
    <col min="2050" max="2050" width="17.28515625" customWidth="1"/>
    <col min="2305" max="2305" width="7.85546875" customWidth="1"/>
    <col min="2306" max="2306" width="17.28515625" customWidth="1"/>
    <col min="2561" max="2561" width="7.85546875" customWidth="1"/>
    <col min="2562" max="2562" width="17.28515625" customWidth="1"/>
    <col min="2817" max="2817" width="7.85546875" customWidth="1"/>
    <col min="2818" max="2818" width="17.28515625" customWidth="1"/>
    <col min="3073" max="3073" width="7.85546875" customWidth="1"/>
    <col min="3074" max="3074" width="17.28515625" customWidth="1"/>
    <col min="3329" max="3329" width="7.85546875" customWidth="1"/>
    <col min="3330" max="3330" width="17.28515625" customWidth="1"/>
    <col min="3585" max="3585" width="7.85546875" customWidth="1"/>
    <col min="3586" max="3586" width="17.28515625" customWidth="1"/>
    <col min="3841" max="3841" width="7.85546875" customWidth="1"/>
    <col min="3842" max="3842" width="17.28515625" customWidth="1"/>
    <col min="4097" max="4097" width="7.85546875" customWidth="1"/>
    <col min="4098" max="4098" width="17.28515625" customWidth="1"/>
    <col min="4353" max="4353" width="7.85546875" customWidth="1"/>
    <col min="4354" max="4354" width="17.28515625" customWidth="1"/>
    <col min="4609" max="4609" width="7.85546875" customWidth="1"/>
    <col min="4610" max="4610" width="17.28515625" customWidth="1"/>
    <col min="4865" max="4865" width="7.85546875" customWidth="1"/>
    <col min="4866" max="4866" width="17.28515625" customWidth="1"/>
    <col min="5121" max="5121" width="7.85546875" customWidth="1"/>
    <col min="5122" max="5122" width="17.28515625" customWidth="1"/>
    <col min="5377" max="5377" width="7.85546875" customWidth="1"/>
    <col min="5378" max="5378" width="17.28515625" customWidth="1"/>
    <col min="5633" max="5633" width="7.85546875" customWidth="1"/>
    <col min="5634" max="5634" width="17.28515625" customWidth="1"/>
    <col min="5889" max="5889" width="7.85546875" customWidth="1"/>
    <col min="5890" max="5890" width="17.28515625" customWidth="1"/>
    <col min="6145" max="6145" width="7.85546875" customWidth="1"/>
    <col min="6146" max="6146" width="17.28515625" customWidth="1"/>
    <col min="6401" max="6401" width="7.85546875" customWidth="1"/>
    <col min="6402" max="6402" width="17.28515625" customWidth="1"/>
    <col min="6657" max="6657" width="7.85546875" customWidth="1"/>
    <col min="6658" max="6658" width="17.28515625" customWidth="1"/>
    <col min="6913" max="6913" width="7.85546875" customWidth="1"/>
    <col min="6914" max="6914" width="17.28515625" customWidth="1"/>
    <col min="7169" max="7169" width="7.85546875" customWidth="1"/>
    <col min="7170" max="7170" width="17.28515625" customWidth="1"/>
    <col min="7425" max="7425" width="7.85546875" customWidth="1"/>
    <col min="7426" max="7426" width="17.28515625" customWidth="1"/>
    <col min="7681" max="7681" width="7.85546875" customWidth="1"/>
    <col min="7682" max="7682" width="17.28515625" customWidth="1"/>
    <col min="7937" max="7937" width="7.85546875" customWidth="1"/>
    <col min="7938" max="7938" width="17.28515625" customWidth="1"/>
    <col min="8193" max="8193" width="7.85546875" customWidth="1"/>
    <col min="8194" max="8194" width="17.28515625" customWidth="1"/>
    <col min="8449" max="8449" width="7.85546875" customWidth="1"/>
    <col min="8450" max="8450" width="17.28515625" customWidth="1"/>
    <col min="8705" max="8705" width="7.85546875" customWidth="1"/>
    <col min="8706" max="8706" width="17.28515625" customWidth="1"/>
    <col min="8961" max="8961" width="7.85546875" customWidth="1"/>
    <col min="8962" max="8962" width="17.28515625" customWidth="1"/>
    <col min="9217" max="9217" width="7.85546875" customWidth="1"/>
    <col min="9218" max="9218" width="17.28515625" customWidth="1"/>
    <col min="9473" max="9473" width="7.85546875" customWidth="1"/>
    <col min="9474" max="9474" width="17.28515625" customWidth="1"/>
    <col min="9729" max="9729" width="7.85546875" customWidth="1"/>
    <col min="9730" max="9730" width="17.28515625" customWidth="1"/>
    <col min="9985" max="9985" width="7.85546875" customWidth="1"/>
    <col min="9986" max="9986" width="17.28515625" customWidth="1"/>
    <col min="10241" max="10241" width="7.85546875" customWidth="1"/>
    <col min="10242" max="10242" width="17.28515625" customWidth="1"/>
    <col min="10497" max="10497" width="7.85546875" customWidth="1"/>
    <col min="10498" max="10498" width="17.28515625" customWidth="1"/>
    <col min="10753" max="10753" width="7.85546875" customWidth="1"/>
    <col min="10754" max="10754" width="17.28515625" customWidth="1"/>
    <col min="11009" max="11009" width="7.85546875" customWidth="1"/>
    <col min="11010" max="11010" width="17.28515625" customWidth="1"/>
    <col min="11265" max="11265" width="7.85546875" customWidth="1"/>
    <col min="11266" max="11266" width="17.28515625" customWidth="1"/>
    <col min="11521" max="11521" width="7.85546875" customWidth="1"/>
    <col min="11522" max="11522" width="17.28515625" customWidth="1"/>
    <col min="11777" max="11777" width="7.85546875" customWidth="1"/>
    <col min="11778" max="11778" width="17.28515625" customWidth="1"/>
    <col min="12033" max="12033" width="7.85546875" customWidth="1"/>
    <col min="12034" max="12034" width="17.28515625" customWidth="1"/>
    <col min="12289" max="12289" width="7.85546875" customWidth="1"/>
    <col min="12290" max="12290" width="17.28515625" customWidth="1"/>
    <col min="12545" max="12545" width="7.85546875" customWidth="1"/>
    <col min="12546" max="12546" width="17.28515625" customWidth="1"/>
    <col min="12801" max="12801" width="7.85546875" customWidth="1"/>
    <col min="12802" max="12802" width="17.28515625" customWidth="1"/>
    <col min="13057" max="13057" width="7.85546875" customWidth="1"/>
    <col min="13058" max="13058" width="17.28515625" customWidth="1"/>
    <col min="13313" max="13313" width="7.85546875" customWidth="1"/>
    <col min="13314" max="13314" width="17.28515625" customWidth="1"/>
    <col min="13569" max="13569" width="7.85546875" customWidth="1"/>
    <col min="13570" max="13570" width="17.28515625" customWidth="1"/>
    <col min="13825" max="13825" width="7.85546875" customWidth="1"/>
    <col min="13826" max="13826" width="17.28515625" customWidth="1"/>
    <col min="14081" max="14081" width="7.85546875" customWidth="1"/>
    <col min="14082" max="14082" width="17.28515625" customWidth="1"/>
    <col min="14337" max="14337" width="7.85546875" customWidth="1"/>
    <col min="14338" max="14338" width="17.28515625" customWidth="1"/>
    <col min="14593" max="14593" width="7.85546875" customWidth="1"/>
    <col min="14594" max="14594" width="17.28515625" customWidth="1"/>
    <col min="14849" max="14849" width="7.85546875" customWidth="1"/>
    <col min="14850" max="14850" width="17.28515625" customWidth="1"/>
    <col min="15105" max="15105" width="7.85546875" customWidth="1"/>
    <col min="15106" max="15106" width="17.28515625" customWidth="1"/>
    <col min="15361" max="15361" width="7.85546875" customWidth="1"/>
    <col min="15362" max="15362" width="17.28515625" customWidth="1"/>
    <col min="15617" max="15617" width="7.85546875" customWidth="1"/>
    <col min="15618" max="15618" width="17.28515625" customWidth="1"/>
    <col min="15873" max="15873" width="7.85546875" customWidth="1"/>
    <col min="15874" max="15874" width="17.28515625" customWidth="1"/>
    <col min="16129" max="16129" width="7.85546875" customWidth="1"/>
    <col min="16130" max="16130" width="17.28515625" customWidth="1"/>
  </cols>
  <sheetData>
    <row r="1" spans="1:9">
      <c r="A1" s="132" t="s">
        <v>0</v>
      </c>
      <c r="B1" s="132"/>
      <c r="C1" s="132"/>
      <c r="D1" s="132"/>
      <c r="E1" s="132"/>
      <c r="F1" s="132"/>
      <c r="G1" s="132"/>
      <c r="H1" s="132"/>
      <c r="I1" s="132"/>
    </row>
    <row r="2" spans="1:9">
      <c r="A2" s="132" t="s">
        <v>1</v>
      </c>
      <c r="B2" s="132"/>
      <c r="C2" s="132"/>
      <c r="D2" s="132"/>
      <c r="E2" s="132"/>
      <c r="F2" s="132"/>
      <c r="G2" s="132"/>
      <c r="H2" s="132"/>
      <c r="I2" s="132"/>
    </row>
    <row r="3" spans="1:9" ht="15.75" thickBot="1">
      <c r="H3" s="133" t="s">
        <v>2</v>
      </c>
      <c r="I3" s="133"/>
    </row>
    <row r="4" spans="1:9" ht="27" customHeight="1" thickBot="1">
      <c r="A4" s="134" t="s">
        <v>3</v>
      </c>
      <c r="B4" s="136" t="s">
        <v>4</v>
      </c>
      <c r="C4" s="138" t="s">
        <v>5</v>
      </c>
      <c r="D4" s="140" t="s">
        <v>6</v>
      </c>
      <c r="E4" s="141"/>
      <c r="F4" s="142"/>
      <c r="G4" s="143" t="s">
        <v>7</v>
      </c>
      <c r="H4" s="143"/>
      <c r="I4" s="144"/>
    </row>
    <row r="5" spans="1:9" ht="65.25" customHeight="1" thickBot="1">
      <c r="A5" s="135"/>
      <c r="B5" s="137"/>
      <c r="C5" s="139"/>
      <c r="D5" s="1">
        <v>2023</v>
      </c>
      <c r="E5" s="2">
        <v>2024</v>
      </c>
      <c r="F5" s="3">
        <v>2025</v>
      </c>
      <c r="G5" s="4" t="s">
        <v>8</v>
      </c>
      <c r="H5" s="5" t="s">
        <v>9</v>
      </c>
      <c r="I5" s="6" t="s">
        <v>10</v>
      </c>
    </row>
    <row r="6" spans="1:9" ht="39.75" customHeight="1" thickBot="1">
      <c r="A6" s="7" t="s">
        <v>11</v>
      </c>
      <c r="B6" s="8" t="s">
        <v>12</v>
      </c>
      <c r="C6" s="9">
        <f>C8+C10+C12+C16+C18+C14</f>
        <v>4316</v>
      </c>
      <c r="D6" s="10">
        <f>D8+D10+D12+D16+D18</f>
        <v>4896.2</v>
      </c>
      <c r="E6" s="11">
        <f>E8+E10+E12+E16+E18</f>
        <v>5070.0999999999995</v>
      </c>
      <c r="F6" s="12">
        <f>F8+F10+F12+F16+F18</f>
        <v>5080.2</v>
      </c>
      <c r="G6" s="13">
        <f>(D6/C6)*100</f>
        <v>113.44300278035217</v>
      </c>
      <c r="H6" s="14">
        <f>(E6/D6)*100</f>
        <v>103.5517339977942</v>
      </c>
      <c r="I6" s="15">
        <f>(F6/E6)*100</f>
        <v>100.19920711623045</v>
      </c>
    </row>
    <row r="7" spans="1:9" ht="63.75" customHeight="1">
      <c r="A7" s="16"/>
      <c r="B7" s="17" t="s">
        <v>13</v>
      </c>
      <c r="C7" s="18">
        <f>(C6/C59)*100</f>
        <v>29.098263947412779</v>
      </c>
      <c r="D7" s="19">
        <f>(D6/D59)*100</f>
        <v>32.429246064074285</v>
      </c>
      <c r="E7" s="20">
        <f>(E6/E59)*100</f>
        <v>35.301940524018079</v>
      </c>
      <c r="F7" s="21">
        <f>(F6/F59)*100</f>
        <v>36.696041606472122</v>
      </c>
      <c r="G7" s="22"/>
      <c r="H7" s="23"/>
      <c r="I7" s="24"/>
    </row>
    <row r="8" spans="1:9" ht="43.5" customHeight="1">
      <c r="A8" s="25" t="s">
        <v>14</v>
      </c>
      <c r="B8" s="26" t="s">
        <v>15</v>
      </c>
      <c r="C8" s="27">
        <v>0</v>
      </c>
      <c r="D8" s="28">
        <v>500</v>
      </c>
      <c r="E8" s="29">
        <v>1210.2</v>
      </c>
      <c r="F8" s="30">
        <v>1210.2</v>
      </c>
      <c r="G8" s="22" t="e">
        <f>(D8/C8)*100</f>
        <v>#DIV/0!</v>
      </c>
      <c r="H8" s="23">
        <f>(E8/D8)*100</f>
        <v>242.04</v>
      </c>
      <c r="I8" s="24">
        <f>(F8/E8)*100</f>
        <v>100</v>
      </c>
    </row>
    <row r="9" spans="1:9" ht="57" customHeight="1">
      <c r="A9" s="31"/>
      <c r="B9" s="32" t="s">
        <v>16</v>
      </c>
      <c r="C9" s="33">
        <f>(C8/C6)*100</f>
        <v>0</v>
      </c>
      <c r="D9" s="34">
        <f>(D8/D6)*100</f>
        <v>10.212001143744128</v>
      </c>
      <c r="E9" s="35">
        <f>(E8/E6)*100</f>
        <v>23.869351689315796</v>
      </c>
      <c r="F9" s="36">
        <f>(F8/F6)*100</f>
        <v>23.821896775717494</v>
      </c>
      <c r="G9" s="37"/>
      <c r="H9" s="38"/>
      <c r="I9" s="39"/>
    </row>
    <row r="10" spans="1:9" ht="69" customHeight="1">
      <c r="A10" s="25" t="s">
        <v>17</v>
      </c>
      <c r="B10" s="26" t="s">
        <v>18</v>
      </c>
      <c r="C10" s="27"/>
      <c r="D10" s="28"/>
      <c r="E10" s="29"/>
      <c r="F10" s="30"/>
      <c r="G10" s="22" t="e">
        <f>(D10/C10)*100</f>
        <v>#DIV/0!</v>
      </c>
      <c r="H10" s="23" t="e">
        <f>(E10/D10)*100</f>
        <v>#DIV/0!</v>
      </c>
      <c r="I10" s="24" t="e">
        <f>(F10/E10)*100</f>
        <v>#DIV/0!</v>
      </c>
    </row>
    <row r="11" spans="1:9" ht="60" customHeight="1">
      <c r="A11" s="31"/>
      <c r="B11" s="32" t="s">
        <v>16</v>
      </c>
      <c r="C11" s="33">
        <f>(C10/C6)*100</f>
        <v>0</v>
      </c>
      <c r="D11" s="34">
        <f>(D10/D6)*100</f>
        <v>0</v>
      </c>
      <c r="E11" s="35">
        <f>(E10/E6)*100</f>
        <v>0</v>
      </c>
      <c r="F11" s="36">
        <f>(F10/F6)*100</f>
        <v>0</v>
      </c>
      <c r="G11" s="37"/>
      <c r="H11" s="38"/>
      <c r="I11" s="39"/>
    </row>
    <row r="12" spans="1:9" ht="63.75" customHeight="1">
      <c r="A12" s="40" t="s">
        <v>19</v>
      </c>
      <c r="B12" s="41" t="s">
        <v>20</v>
      </c>
      <c r="C12" s="27">
        <v>4266</v>
      </c>
      <c r="D12" s="28">
        <v>4341.2</v>
      </c>
      <c r="E12" s="29">
        <v>3811.2</v>
      </c>
      <c r="F12" s="30">
        <v>3821.3</v>
      </c>
      <c r="G12" s="42">
        <f>(D12/C12)*100</f>
        <v>101.7627754336615</v>
      </c>
      <c r="H12" s="29">
        <f>(E12/D12)*100</f>
        <v>87.791394084584908</v>
      </c>
      <c r="I12" s="43">
        <f>(F12/E12)*100</f>
        <v>100.26500839630563</v>
      </c>
    </row>
    <row r="13" spans="1:9" ht="57.75" customHeight="1">
      <c r="A13" s="31"/>
      <c r="B13" s="32" t="s">
        <v>16</v>
      </c>
      <c r="C13" s="33">
        <f>(C12/C6)*100</f>
        <v>98.841519925857284</v>
      </c>
      <c r="D13" s="34">
        <f>(D12/D6)*100</f>
        <v>88.66467873044401</v>
      </c>
      <c r="E13" s="35">
        <f>(E12/E6)*100</f>
        <v>75.170114987870065</v>
      </c>
      <c r="F13" s="36">
        <f>(F12/F6)*100</f>
        <v>75.219479548049293</v>
      </c>
      <c r="G13" s="37"/>
      <c r="H13" s="38"/>
      <c r="I13" s="39"/>
    </row>
    <row r="14" spans="1:9" ht="53.25" customHeight="1">
      <c r="A14" s="31" t="s">
        <v>21</v>
      </c>
      <c r="B14" s="26" t="s">
        <v>22</v>
      </c>
      <c r="C14" s="44"/>
      <c r="D14" s="45"/>
      <c r="E14" s="46"/>
      <c r="F14" s="47"/>
      <c r="G14" s="48"/>
      <c r="H14" s="49"/>
      <c r="I14" s="43"/>
    </row>
    <row r="15" spans="1:9" ht="57" customHeight="1">
      <c r="A15" s="31"/>
      <c r="B15" s="32" t="s">
        <v>16</v>
      </c>
      <c r="C15" s="33">
        <f>(C14/C6)*100</f>
        <v>0</v>
      </c>
      <c r="D15" s="34">
        <f>(D14/D6)*100</f>
        <v>0</v>
      </c>
      <c r="E15" s="35">
        <f>(E14/E6)*100</f>
        <v>0</v>
      </c>
      <c r="F15" s="36">
        <f>(F14/F6)*100</f>
        <v>0</v>
      </c>
      <c r="G15" s="22"/>
      <c r="H15" s="23"/>
      <c r="I15" s="24"/>
    </row>
    <row r="16" spans="1:9" ht="39" customHeight="1">
      <c r="A16" s="25" t="s">
        <v>23</v>
      </c>
      <c r="B16" s="26" t="s">
        <v>24</v>
      </c>
      <c r="C16" s="27"/>
      <c r="D16" s="28"/>
      <c r="E16" s="29"/>
      <c r="F16" s="30"/>
      <c r="G16" s="22" t="e">
        <f>(D16/C16)*100</f>
        <v>#DIV/0!</v>
      </c>
      <c r="H16" s="23" t="e">
        <f>(E16/D16)*100</f>
        <v>#DIV/0!</v>
      </c>
      <c r="I16" s="24" t="e">
        <f>(F16/E16)*100</f>
        <v>#DIV/0!</v>
      </c>
    </row>
    <row r="17" spans="1:9" ht="55.5" customHeight="1">
      <c r="A17" s="31"/>
      <c r="B17" s="32" t="s">
        <v>25</v>
      </c>
      <c r="C17" s="33">
        <f>(C16/C6)*100</f>
        <v>0</v>
      </c>
      <c r="D17" s="34">
        <f>(D16/D6)*100</f>
        <v>0</v>
      </c>
      <c r="E17" s="35">
        <f>(E16/E6)*100</f>
        <v>0</v>
      </c>
      <c r="F17" s="36">
        <f>(F16/F6)*100</f>
        <v>0</v>
      </c>
      <c r="G17" s="37"/>
      <c r="H17" s="38"/>
      <c r="I17" s="39"/>
    </row>
    <row r="18" spans="1:9" ht="44.25" customHeight="1">
      <c r="A18" s="25" t="s">
        <v>26</v>
      </c>
      <c r="B18" s="26" t="s">
        <v>27</v>
      </c>
      <c r="C18" s="27">
        <v>50</v>
      </c>
      <c r="D18" s="28">
        <v>55</v>
      </c>
      <c r="E18" s="29">
        <v>48.7</v>
      </c>
      <c r="F18" s="30">
        <v>48.7</v>
      </c>
      <c r="G18" s="22">
        <f>(D18/C18)*100</f>
        <v>110.00000000000001</v>
      </c>
      <c r="H18" s="23">
        <f>(E18/D18)*100</f>
        <v>88.545454545454547</v>
      </c>
      <c r="I18" s="24">
        <f>(F18/E18)*100</f>
        <v>100</v>
      </c>
    </row>
    <row r="19" spans="1:9" ht="52.5" customHeight="1" thickBot="1">
      <c r="A19" s="50"/>
      <c r="B19" s="51" t="s">
        <v>16</v>
      </c>
      <c r="C19" s="52">
        <f>(C18/C6)*100</f>
        <v>1.1584800741427248</v>
      </c>
      <c r="D19" s="34">
        <f>(D18/D6)*100</f>
        <v>1.1233201258118541</v>
      </c>
      <c r="E19" s="35">
        <f>(E18/E6)*100</f>
        <v>0.96053332281414572</v>
      </c>
      <c r="F19" s="36">
        <f>(F18/F6)*100</f>
        <v>0.9586236762332192</v>
      </c>
      <c r="G19" s="53"/>
      <c r="H19" s="54"/>
      <c r="I19" s="55"/>
    </row>
    <row r="20" spans="1:9" ht="32.25" customHeight="1" thickBot="1">
      <c r="A20" s="7" t="s">
        <v>28</v>
      </c>
      <c r="B20" s="8" t="s">
        <v>29</v>
      </c>
      <c r="C20" s="9">
        <f>C22</f>
        <v>183.5</v>
      </c>
      <c r="D20" s="10">
        <f>D22</f>
        <v>145.30000000000001</v>
      </c>
      <c r="E20" s="10">
        <f>E22</f>
        <v>152.19999999999999</v>
      </c>
      <c r="F20" s="12">
        <f>F22</f>
        <v>157.80000000000001</v>
      </c>
      <c r="G20" s="13">
        <f>(D20/C20)*100</f>
        <v>79.182561307901906</v>
      </c>
      <c r="H20" s="14">
        <f>(E20/D20)*100</f>
        <v>104.74879559532002</v>
      </c>
      <c r="I20" s="15">
        <f>(F20/E20)*100</f>
        <v>103.67936925098556</v>
      </c>
    </row>
    <row r="21" spans="1:9" ht="51" customHeight="1">
      <c r="A21" s="56"/>
      <c r="B21" s="57" t="s">
        <v>30</v>
      </c>
      <c r="C21" s="18">
        <f>(C20/C59)*100</f>
        <v>1.2371481543906961</v>
      </c>
      <c r="D21" s="19">
        <f>(D20/D59)*100</f>
        <v>0.96237274888893309</v>
      </c>
      <c r="E21" s="20">
        <f>(E20/E59)*100</f>
        <v>1.0597336044171815</v>
      </c>
      <c r="F21" s="21">
        <f>(F20/F59)*100</f>
        <v>1.139843975729558</v>
      </c>
      <c r="G21" s="58"/>
      <c r="H21" s="59"/>
      <c r="I21" s="60"/>
    </row>
    <row r="22" spans="1:9" ht="46.5" customHeight="1" thickBot="1">
      <c r="A22" s="50" t="s">
        <v>31</v>
      </c>
      <c r="B22" s="61" t="s">
        <v>32</v>
      </c>
      <c r="C22" s="62">
        <v>183.5</v>
      </c>
      <c r="D22" s="63">
        <v>145.30000000000001</v>
      </c>
      <c r="E22" s="64">
        <v>152.19999999999999</v>
      </c>
      <c r="F22" s="65">
        <v>157.80000000000001</v>
      </c>
      <c r="G22" s="53">
        <f t="shared" ref="G22:I23" si="0">(D22/C22)*100</f>
        <v>79.182561307901906</v>
      </c>
      <c r="H22" s="54">
        <f t="shared" si="0"/>
        <v>104.74879559532002</v>
      </c>
      <c r="I22" s="55">
        <f t="shared" si="0"/>
        <v>103.67936925098556</v>
      </c>
    </row>
    <row r="23" spans="1:9" ht="67.5" customHeight="1" thickBot="1">
      <c r="A23" s="7" t="s">
        <v>33</v>
      </c>
      <c r="B23" s="8" t="s">
        <v>34</v>
      </c>
      <c r="C23" s="9">
        <f>C25</f>
        <v>417.2</v>
      </c>
      <c r="D23" s="10">
        <f>D25</f>
        <v>300</v>
      </c>
      <c r="E23" s="11">
        <f>E25</f>
        <v>300</v>
      </c>
      <c r="F23" s="12">
        <f>F25</f>
        <v>300</v>
      </c>
      <c r="G23" s="13">
        <f t="shared" si="0"/>
        <v>71.907957813998081</v>
      </c>
      <c r="H23" s="14">
        <f t="shared" si="0"/>
        <v>100</v>
      </c>
      <c r="I23" s="15">
        <f t="shared" si="0"/>
        <v>100</v>
      </c>
    </row>
    <row r="24" spans="1:9" ht="56.25" customHeight="1">
      <c r="A24" s="56"/>
      <c r="B24" s="57" t="s">
        <v>35</v>
      </c>
      <c r="C24" s="18">
        <f>(C23/C59)*100</f>
        <v>2.8127422888926343</v>
      </c>
      <c r="D24" s="19">
        <f>(D23/D59)*100</f>
        <v>1.9870049873825184</v>
      </c>
      <c r="E24" s="20">
        <f>(E23/E59)*100</f>
        <v>2.0888310205332092</v>
      </c>
      <c r="F24" s="21">
        <f>(F23/F59)*100</f>
        <v>2.1670037561398443</v>
      </c>
      <c r="G24" s="58"/>
      <c r="H24" s="59"/>
      <c r="I24" s="60"/>
    </row>
    <row r="25" spans="1:9" ht="118.5" customHeight="1" thickBot="1">
      <c r="A25" s="50" t="s">
        <v>36</v>
      </c>
      <c r="B25" s="61" t="s">
        <v>37</v>
      </c>
      <c r="C25" s="62">
        <v>417.2</v>
      </c>
      <c r="D25" s="63">
        <v>300</v>
      </c>
      <c r="E25" s="64">
        <v>300</v>
      </c>
      <c r="F25" s="65">
        <v>300</v>
      </c>
      <c r="G25" s="53">
        <f t="shared" ref="G25:I28" si="1">(D25/C25)*100</f>
        <v>71.907957813998081</v>
      </c>
      <c r="H25" s="54">
        <f t="shared" si="1"/>
        <v>100</v>
      </c>
      <c r="I25" s="55">
        <f t="shared" si="1"/>
        <v>100</v>
      </c>
    </row>
    <row r="26" spans="1:9" ht="45" customHeight="1" thickBot="1">
      <c r="A26" s="7" t="s">
        <v>38</v>
      </c>
      <c r="B26" s="8" t="s">
        <v>39</v>
      </c>
      <c r="C26" s="9">
        <f>C28+C30+C32</f>
        <v>11.5</v>
      </c>
      <c r="D26" s="9">
        <f>D28+D30+D32</f>
        <v>11.5</v>
      </c>
      <c r="E26" s="9">
        <f>E28+E30+E32</f>
        <v>11.5</v>
      </c>
      <c r="F26" s="9">
        <f>F28+F30+F32</f>
        <v>11.5</v>
      </c>
      <c r="G26" s="13">
        <f t="shared" si="1"/>
        <v>100</v>
      </c>
      <c r="H26" s="14">
        <f t="shared" si="1"/>
        <v>100</v>
      </c>
      <c r="I26" s="15">
        <f t="shared" si="1"/>
        <v>100</v>
      </c>
    </row>
    <row r="27" spans="1:9" ht="57.75" customHeight="1">
      <c r="A27" s="56"/>
      <c r="B27" s="17" t="s">
        <v>35</v>
      </c>
      <c r="C27" s="66">
        <f>(C26/C59)*100</f>
        <v>7.7532445643013648E-2</v>
      </c>
      <c r="D27" s="67">
        <f>(D26/D59)*100</f>
        <v>7.6168524516329869E-2</v>
      </c>
      <c r="E27" s="68">
        <f>(E26/E59)*100</f>
        <v>8.007185578710635E-2</v>
      </c>
      <c r="F27" s="69">
        <f>(F26/F59)*100</f>
        <v>8.3068477318694017E-2</v>
      </c>
      <c r="G27" s="58"/>
      <c r="H27" s="59"/>
      <c r="I27" s="60"/>
    </row>
    <row r="28" spans="1:9" ht="48" customHeight="1">
      <c r="A28" s="31" t="s">
        <v>40</v>
      </c>
      <c r="B28" s="70" t="s">
        <v>41</v>
      </c>
      <c r="C28" s="44">
        <v>10.5</v>
      </c>
      <c r="D28" s="45">
        <v>10.5</v>
      </c>
      <c r="E28" s="46">
        <v>10.5</v>
      </c>
      <c r="F28" s="47">
        <v>10.5</v>
      </c>
      <c r="G28" s="37">
        <f t="shared" si="1"/>
        <v>100</v>
      </c>
      <c r="H28" s="38">
        <f t="shared" si="1"/>
        <v>100</v>
      </c>
      <c r="I28" s="39">
        <f t="shared" si="1"/>
        <v>100</v>
      </c>
    </row>
    <row r="29" spans="1:9" ht="52.5" customHeight="1">
      <c r="A29" s="31"/>
      <c r="B29" s="71" t="s">
        <v>16</v>
      </c>
      <c r="C29" s="33">
        <f>(C28/C26)*100</f>
        <v>91.304347826086953</v>
      </c>
      <c r="D29" s="34">
        <f>(D28/D26)*100</f>
        <v>91.304347826086953</v>
      </c>
      <c r="E29" s="35">
        <f>(E28/E26)*100</f>
        <v>91.304347826086953</v>
      </c>
      <c r="F29" s="36">
        <f>(F28/F26)*100</f>
        <v>91.304347826086953</v>
      </c>
      <c r="G29" s="72"/>
      <c r="H29" s="35"/>
      <c r="I29" s="36"/>
    </row>
    <row r="30" spans="1:9" ht="48" customHeight="1">
      <c r="A30" s="31" t="s">
        <v>42</v>
      </c>
      <c r="B30" s="41" t="s">
        <v>43</v>
      </c>
      <c r="C30" s="44"/>
      <c r="D30" s="45"/>
      <c r="E30" s="46"/>
      <c r="F30" s="47"/>
      <c r="G30" s="42" t="e">
        <f>(D30/C30)*100</f>
        <v>#DIV/0!</v>
      </c>
      <c r="H30" s="42" t="e">
        <f>(E30/D30)*100</f>
        <v>#DIV/0!</v>
      </c>
      <c r="I30" s="73" t="e">
        <f>(F30/E30)*100</f>
        <v>#DIV/0!</v>
      </c>
    </row>
    <row r="31" spans="1:9" ht="54.75" customHeight="1">
      <c r="A31" s="31"/>
      <c r="B31" s="71" t="s">
        <v>16</v>
      </c>
      <c r="C31" s="33">
        <f>(C30/C26)*100</f>
        <v>0</v>
      </c>
      <c r="D31" s="34">
        <f>(D30/D26)*100</f>
        <v>0</v>
      </c>
      <c r="E31" s="35">
        <f>(E30/E26)*100</f>
        <v>0</v>
      </c>
      <c r="F31" s="36">
        <f>(F30/F26)*100</f>
        <v>0</v>
      </c>
      <c r="G31" s="72"/>
      <c r="H31" s="35"/>
      <c r="I31" s="36"/>
    </row>
    <row r="32" spans="1:9" ht="54.75" customHeight="1">
      <c r="A32" s="25" t="s">
        <v>44</v>
      </c>
      <c r="B32" s="41" t="s">
        <v>45</v>
      </c>
      <c r="C32" s="74">
        <v>1</v>
      </c>
      <c r="D32" s="75">
        <v>1</v>
      </c>
      <c r="E32" s="76">
        <v>1</v>
      </c>
      <c r="F32" s="77">
        <v>1</v>
      </c>
      <c r="G32" s="37">
        <f>(D32/C32)*100</f>
        <v>100</v>
      </c>
      <c r="H32" s="37">
        <f>(E32/D32)*100</f>
        <v>100</v>
      </c>
      <c r="I32" s="78">
        <f>(F32/E32)*100</f>
        <v>100</v>
      </c>
    </row>
    <row r="33" spans="1:9" ht="54.75" customHeight="1" thickBot="1">
      <c r="A33" s="79"/>
      <c r="B33" s="80" t="s">
        <v>16</v>
      </c>
      <c r="C33" s="81">
        <f>(C32/C26)*100</f>
        <v>8.695652173913043</v>
      </c>
      <c r="D33" s="82">
        <f>(D32/D26)*100</f>
        <v>8.695652173913043</v>
      </c>
      <c r="E33" s="54">
        <f>(E32/E26)*100</f>
        <v>8.695652173913043</v>
      </c>
      <c r="F33" s="83">
        <f>(F32/F26)*100</f>
        <v>8.695652173913043</v>
      </c>
      <c r="G33" s="84"/>
      <c r="H33" s="85"/>
      <c r="I33" s="86"/>
    </row>
    <row r="34" spans="1:9" ht="51" customHeight="1" thickBot="1">
      <c r="A34" s="7" t="s">
        <v>46</v>
      </c>
      <c r="B34" s="8" t="s">
        <v>47</v>
      </c>
      <c r="C34" s="9">
        <f>C36+C38+C40</f>
        <v>1404.1000000000001</v>
      </c>
      <c r="D34" s="10">
        <f>D36+D38+D40</f>
        <v>333.70000000000005</v>
      </c>
      <c r="E34" s="11">
        <f>E36+E38+E40</f>
        <v>333.70000000000005</v>
      </c>
      <c r="F34" s="12">
        <f>F36+F38+F40</f>
        <v>333.70000000000005</v>
      </c>
      <c r="G34" s="13">
        <f>(D34/C34)*100</f>
        <v>23.766113524677731</v>
      </c>
      <c r="H34" s="14">
        <f>(E34/D34)*100</f>
        <v>100</v>
      </c>
      <c r="I34" s="15">
        <f>(F34/E34)*100</f>
        <v>100</v>
      </c>
    </row>
    <row r="35" spans="1:9" ht="49.5" customHeight="1">
      <c r="A35" s="56"/>
      <c r="B35" s="57" t="s">
        <v>48</v>
      </c>
      <c r="C35" s="18">
        <f>(C34/C59)*100</f>
        <v>9.4663745154222152</v>
      </c>
      <c r="D35" s="19">
        <f>(D34/D59)*100</f>
        <v>2.2102118809651548</v>
      </c>
      <c r="E35" s="20">
        <f>(E34/E59)*100</f>
        <v>2.3234763718397731</v>
      </c>
      <c r="F35" s="21">
        <f>(F34/F59)*100</f>
        <v>2.410430511412887</v>
      </c>
      <c r="G35" s="58"/>
      <c r="H35" s="59"/>
      <c r="I35" s="60"/>
    </row>
    <row r="36" spans="1:9" ht="39" customHeight="1">
      <c r="A36" s="25" t="s">
        <v>49</v>
      </c>
      <c r="B36" s="41" t="s">
        <v>50</v>
      </c>
      <c r="C36" s="27">
        <v>106.9</v>
      </c>
      <c r="D36" s="28">
        <v>102.9</v>
      </c>
      <c r="E36" s="29">
        <v>102.9</v>
      </c>
      <c r="F36" s="30">
        <v>102.9</v>
      </c>
      <c r="G36" s="37">
        <f>(D36/C36)*100</f>
        <v>96.258185219831617</v>
      </c>
      <c r="H36" s="29"/>
      <c r="I36" s="30"/>
    </row>
    <row r="37" spans="1:9" ht="58.5" customHeight="1">
      <c r="A37" s="25"/>
      <c r="B37" s="32" t="s">
        <v>16</v>
      </c>
      <c r="C37" s="87">
        <f>(C36/C34)*100</f>
        <v>7.6134178477316432</v>
      </c>
      <c r="D37" s="88">
        <f>(D36/D34)*100</f>
        <v>30.836080311657177</v>
      </c>
      <c r="E37" s="38">
        <f>(E36/E34)*100</f>
        <v>30.836080311657177</v>
      </c>
      <c r="F37" s="39">
        <f>(F36/F34)*100</f>
        <v>30.836080311657177</v>
      </c>
      <c r="G37" s="37"/>
      <c r="H37" s="38"/>
      <c r="I37" s="39"/>
    </row>
    <row r="38" spans="1:9" ht="35.25" customHeight="1">
      <c r="A38" s="25" t="s">
        <v>51</v>
      </c>
      <c r="B38" s="41" t="s">
        <v>52</v>
      </c>
      <c r="C38" s="27"/>
      <c r="D38" s="28"/>
      <c r="E38" s="29"/>
      <c r="F38" s="30"/>
      <c r="G38" s="37" t="e">
        <f>(D38/C38)*100</f>
        <v>#DIV/0!</v>
      </c>
      <c r="H38" s="29"/>
      <c r="I38" s="30"/>
    </row>
    <row r="39" spans="1:9" ht="51">
      <c r="A39" s="25"/>
      <c r="B39" s="32" t="s">
        <v>16</v>
      </c>
      <c r="C39" s="87">
        <f>(C38/C34)*100</f>
        <v>0</v>
      </c>
      <c r="D39" s="88">
        <f>(D38/D34)*100</f>
        <v>0</v>
      </c>
      <c r="E39" s="38">
        <f>(E38/E34)*100</f>
        <v>0</v>
      </c>
      <c r="F39" s="39">
        <f>(F38/F34)*100</f>
        <v>0</v>
      </c>
      <c r="G39" s="22"/>
      <c r="H39" s="23"/>
      <c r="I39" s="24"/>
    </row>
    <row r="40" spans="1:9" ht="34.5" customHeight="1">
      <c r="A40" s="25" t="s">
        <v>53</v>
      </c>
      <c r="B40" s="89" t="s">
        <v>54</v>
      </c>
      <c r="C40" s="90">
        <v>1297.2</v>
      </c>
      <c r="D40" s="91">
        <v>230.8</v>
      </c>
      <c r="E40" s="92">
        <v>230.8</v>
      </c>
      <c r="F40" s="93">
        <v>230.8</v>
      </c>
      <c r="G40" s="22">
        <f>(D40/C40)*100</f>
        <v>17.792167745914277</v>
      </c>
      <c r="H40" s="23">
        <f>(E40/D40)*100</f>
        <v>100</v>
      </c>
      <c r="I40" s="24">
        <f>(F40/E40)*100</f>
        <v>100</v>
      </c>
    </row>
    <row r="41" spans="1:9" ht="27" customHeight="1" thickBot="1">
      <c r="A41" s="50"/>
      <c r="B41" s="80" t="s">
        <v>55</v>
      </c>
      <c r="C41" s="52">
        <f>(C40/C34)*100</f>
        <v>92.386582152268346</v>
      </c>
      <c r="D41" s="94">
        <f>(D40/D34)*100</f>
        <v>69.163919688342816</v>
      </c>
      <c r="E41" s="54">
        <f>(E40/E34)*100</f>
        <v>69.163919688342816</v>
      </c>
      <c r="F41" s="55">
        <f>(F40/F34)*100</f>
        <v>69.163919688342816</v>
      </c>
      <c r="G41" s="53"/>
      <c r="H41" s="54"/>
      <c r="I41" s="55"/>
    </row>
    <row r="42" spans="1:9" ht="43.5" customHeight="1" thickBot="1">
      <c r="A42" s="7" t="s">
        <v>56</v>
      </c>
      <c r="B42" s="8" t="s">
        <v>57</v>
      </c>
      <c r="C42" s="9">
        <f>C44+C46</f>
        <v>8358.4</v>
      </c>
      <c r="D42" s="10">
        <f>D44+D46</f>
        <v>9230</v>
      </c>
      <c r="E42" s="11">
        <f>E44+E46</f>
        <v>7992.6</v>
      </c>
      <c r="F42" s="12">
        <f>F44+F46</f>
        <v>7130.1</v>
      </c>
      <c r="G42" s="13">
        <f>(D42/C42)*100</f>
        <v>110.42783307810107</v>
      </c>
      <c r="H42" s="14">
        <f>(E42/D42)*100</f>
        <v>86.593716143011918</v>
      </c>
      <c r="I42" s="15">
        <f>(F42/E42)*100</f>
        <v>89.208768110502206</v>
      </c>
    </row>
    <row r="43" spans="1:9" ht="52.5" customHeight="1">
      <c r="A43" s="56"/>
      <c r="B43" s="17" t="s">
        <v>58</v>
      </c>
      <c r="C43" s="18">
        <f>(C42/C59)*100</f>
        <v>56.351929883701324</v>
      </c>
      <c r="D43" s="19">
        <f>(D42/D59)*100</f>
        <v>61.133520111802142</v>
      </c>
      <c r="E43" s="20">
        <f>(E42/E59)*100</f>
        <v>55.650636049045765</v>
      </c>
      <c r="F43" s="21">
        <f>(F42/F59)*100</f>
        <v>51.503178272175674</v>
      </c>
      <c r="G43" s="58"/>
      <c r="H43" s="59"/>
      <c r="I43" s="60"/>
    </row>
    <row r="44" spans="1:9" ht="30.75" customHeight="1">
      <c r="A44" s="25" t="s">
        <v>59</v>
      </c>
      <c r="B44" s="41" t="s">
        <v>60</v>
      </c>
      <c r="C44" s="27">
        <v>8358.4</v>
      </c>
      <c r="D44" s="28">
        <v>9230</v>
      </c>
      <c r="E44" s="29">
        <v>7992.6</v>
      </c>
      <c r="F44" s="30">
        <v>7130.1</v>
      </c>
      <c r="G44" s="37">
        <f t="shared" ref="G44:I54" si="2">(D44/C44)*100</f>
        <v>110.42783307810107</v>
      </c>
      <c r="H44" s="38">
        <f t="shared" si="2"/>
        <v>86.593716143011918</v>
      </c>
      <c r="I44" s="39">
        <f t="shared" si="2"/>
        <v>89.208768110502206</v>
      </c>
    </row>
    <row r="45" spans="1:9" ht="52.5" customHeight="1">
      <c r="A45" s="56"/>
      <c r="B45" s="32" t="s">
        <v>16</v>
      </c>
      <c r="C45" s="27">
        <f>(C44/C42)*100</f>
        <v>100</v>
      </c>
      <c r="D45" s="28">
        <f>(D44/D42)*100</f>
        <v>100</v>
      </c>
      <c r="E45" s="29">
        <f>(E44/E42)*100</f>
        <v>100</v>
      </c>
      <c r="F45" s="30">
        <f>(F44/F42)*100</f>
        <v>100</v>
      </c>
      <c r="G45" s="42"/>
      <c r="H45" s="29"/>
      <c r="I45" s="30"/>
    </row>
    <row r="46" spans="1:9" ht="39" customHeight="1">
      <c r="A46" s="25" t="s">
        <v>61</v>
      </c>
      <c r="B46" s="41" t="s">
        <v>62</v>
      </c>
      <c r="C46" s="27"/>
      <c r="D46" s="28"/>
      <c r="E46" s="29"/>
      <c r="F46" s="30"/>
      <c r="G46" s="37" t="e">
        <f t="shared" si="2"/>
        <v>#DIV/0!</v>
      </c>
      <c r="H46" s="29"/>
      <c r="I46" s="30"/>
    </row>
    <row r="47" spans="1:9" ht="54.75" customHeight="1" thickBot="1">
      <c r="A47" s="79"/>
      <c r="B47" s="80" t="s">
        <v>16</v>
      </c>
      <c r="C47" s="95">
        <f>(C46/C42)*100</f>
        <v>0</v>
      </c>
      <c r="D47" s="96">
        <f>(D46/D42)*100</f>
        <v>0</v>
      </c>
      <c r="E47" s="97">
        <f>(E46/E42)*100</f>
        <v>0</v>
      </c>
      <c r="F47" s="98">
        <f>(F46/F42)*100</f>
        <v>0</v>
      </c>
      <c r="G47" s="99"/>
      <c r="H47" s="97"/>
      <c r="I47" s="98"/>
    </row>
    <row r="48" spans="1:9" ht="44.25" customHeight="1" thickBot="1">
      <c r="A48" s="7" t="s">
        <v>63</v>
      </c>
      <c r="B48" s="8" t="s">
        <v>64</v>
      </c>
      <c r="C48" s="9">
        <f>C50</f>
        <v>100.8</v>
      </c>
      <c r="D48" s="10">
        <f>D50</f>
        <v>144</v>
      </c>
      <c r="E48" s="11">
        <f>E50</f>
        <v>144</v>
      </c>
      <c r="F48" s="12">
        <f>F50</f>
        <v>144</v>
      </c>
      <c r="G48" s="13">
        <f t="shared" si="2"/>
        <v>142.85714285714286</v>
      </c>
      <c r="H48" s="14">
        <f t="shared" si="2"/>
        <v>100</v>
      </c>
      <c r="I48" s="15">
        <f t="shared" si="2"/>
        <v>100</v>
      </c>
    </row>
    <row r="49" spans="1:15" ht="60" customHeight="1">
      <c r="A49" s="56"/>
      <c r="B49" s="57" t="s">
        <v>30</v>
      </c>
      <c r="C49" s="18">
        <f>(C48/C59)*100</f>
        <v>0.67958874094050226</v>
      </c>
      <c r="D49" s="19">
        <f>(D48/D59)*100</f>
        <v>0.95376239394360884</v>
      </c>
      <c r="E49" s="20">
        <f>(E48/E59)*100</f>
        <v>1.0026388898559404</v>
      </c>
      <c r="F49" s="21">
        <f>(F48/F59)*100</f>
        <v>1.0401618029471251</v>
      </c>
      <c r="G49" s="58"/>
      <c r="H49" s="59"/>
      <c r="I49" s="60"/>
    </row>
    <row r="50" spans="1:15" ht="34.5" customHeight="1" thickBot="1">
      <c r="A50" s="50" t="s">
        <v>65</v>
      </c>
      <c r="B50" s="61" t="s">
        <v>66</v>
      </c>
      <c r="C50" s="62">
        <v>100.8</v>
      </c>
      <c r="D50" s="63">
        <v>144</v>
      </c>
      <c r="E50" s="64">
        <v>144</v>
      </c>
      <c r="F50" s="65">
        <v>144</v>
      </c>
      <c r="G50" s="53">
        <f t="shared" si="2"/>
        <v>142.85714285714286</v>
      </c>
      <c r="H50" s="54">
        <f t="shared" si="2"/>
        <v>100</v>
      </c>
      <c r="I50" s="55">
        <f t="shared" si="2"/>
        <v>100</v>
      </c>
    </row>
    <row r="51" spans="1:15" ht="52.5" customHeight="1" thickBot="1">
      <c r="A51" s="7" t="s">
        <v>67</v>
      </c>
      <c r="B51" s="8" t="s">
        <v>68</v>
      </c>
      <c r="C51" s="9">
        <f>C53</f>
        <v>6.6</v>
      </c>
      <c r="D51" s="10">
        <f>D53</f>
        <v>3</v>
      </c>
      <c r="E51" s="11">
        <f>E53</f>
        <v>3</v>
      </c>
      <c r="F51" s="12">
        <f>F53</f>
        <v>3</v>
      </c>
      <c r="G51" s="13">
        <f t="shared" si="2"/>
        <v>45.45454545454546</v>
      </c>
      <c r="H51" s="14">
        <f t="shared" si="2"/>
        <v>100</v>
      </c>
      <c r="I51" s="15">
        <f t="shared" si="2"/>
        <v>100</v>
      </c>
    </row>
    <row r="52" spans="1:15" ht="66.75" customHeight="1">
      <c r="A52" s="56"/>
      <c r="B52" s="57" t="s">
        <v>30</v>
      </c>
      <c r="C52" s="18">
        <f>(C51/C59)*100</f>
        <v>4.4496881847294792E-2</v>
      </c>
      <c r="D52" s="19">
        <f>(D51/D59)*100</f>
        <v>1.9870049873825183E-2</v>
      </c>
      <c r="E52" s="20">
        <f>(E51/E59)*100</f>
        <v>2.0888310205332092E-2</v>
      </c>
      <c r="F52" s="21">
        <f>(F51/F59)*100</f>
        <v>2.1670037561398441E-2</v>
      </c>
      <c r="G52" s="58"/>
      <c r="H52" s="59"/>
      <c r="I52" s="60"/>
      <c r="O52" s="100"/>
    </row>
    <row r="53" spans="1:15" ht="33" customHeight="1" thickBot="1">
      <c r="A53" s="50" t="s">
        <v>69</v>
      </c>
      <c r="B53" s="61" t="s">
        <v>70</v>
      </c>
      <c r="C53" s="62">
        <v>6.6</v>
      </c>
      <c r="D53" s="63">
        <v>3</v>
      </c>
      <c r="E53" s="64">
        <v>3</v>
      </c>
      <c r="F53" s="65">
        <v>3</v>
      </c>
      <c r="G53" s="53">
        <f t="shared" si="2"/>
        <v>45.45454545454546</v>
      </c>
      <c r="H53" s="54">
        <f t="shared" si="2"/>
        <v>100</v>
      </c>
      <c r="I53" s="55">
        <f t="shared" si="2"/>
        <v>100</v>
      </c>
    </row>
    <row r="54" spans="1:15" ht="36" customHeight="1" thickBot="1">
      <c r="A54" s="101" t="s">
        <v>71</v>
      </c>
      <c r="B54" s="102" t="s">
        <v>72</v>
      </c>
      <c r="C54" s="103">
        <f>C56</f>
        <v>34.4</v>
      </c>
      <c r="D54" s="104">
        <f>D56</f>
        <v>34.4</v>
      </c>
      <c r="E54" s="105">
        <f>E56</f>
        <v>0</v>
      </c>
      <c r="F54" s="106">
        <f>F56</f>
        <v>0</v>
      </c>
      <c r="G54" s="107">
        <f>(D54/C54)*100</f>
        <v>100</v>
      </c>
      <c r="H54" s="107">
        <f t="shared" si="2"/>
        <v>0</v>
      </c>
      <c r="I54" s="108" t="e">
        <f t="shared" si="2"/>
        <v>#DIV/0!</v>
      </c>
    </row>
    <row r="55" spans="1:15" ht="64.5" customHeight="1">
      <c r="A55" s="109"/>
      <c r="B55" s="110" t="s">
        <v>30</v>
      </c>
      <c r="C55" s="111">
        <f>(C54/C59)*100</f>
        <v>0.23192314174953649</v>
      </c>
      <c r="D55" s="112">
        <f>(D54/D59)*100</f>
        <v>0.22784323855319544</v>
      </c>
      <c r="E55" s="113">
        <f>(E54/E59)*100</f>
        <v>0</v>
      </c>
      <c r="F55" s="114">
        <f>(F54/F59)*100</f>
        <v>0</v>
      </c>
      <c r="G55" s="115"/>
      <c r="H55" s="116"/>
      <c r="I55" s="117"/>
    </row>
    <row r="56" spans="1:15" ht="64.5" customHeight="1" thickBot="1">
      <c r="A56" s="31" t="s">
        <v>73</v>
      </c>
      <c r="B56" s="89" t="s">
        <v>74</v>
      </c>
      <c r="C56" s="118">
        <v>34.4</v>
      </c>
      <c r="D56" s="119">
        <v>34.4</v>
      </c>
      <c r="E56" s="20">
        <v>0</v>
      </c>
      <c r="F56" s="21">
        <v>0</v>
      </c>
      <c r="G56" s="72">
        <f>(D56/C56)*100</f>
        <v>100</v>
      </c>
      <c r="H56" s="35">
        <f>(E56/D56)*100</f>
        <v>0</v>
      </c>
      <c r="I56" s="36" t="e">
        <f>(F56/E56)*100</f>
        <v>#DIV/0!</v>
      </c>
    </row>
    <row r="57" spans="1:15" ht="42" customHeight="1" thickBot="1">
      <c r="A57" s="120"/>
      <c r="B57" s="8" t="s">
        <v>75</v>
      </c>
      <c r="C57" s="121"/>
      <c r="D57" s="122"/>
      <c r="E57" s="11">
        <v>355</v>
      </c>
      <c r="F57" s="12">
        <v>683.7</v>
      </c>
      <c r="G57" s="123"/>
      <c r="H57" s="123"/>
      <c r="I57" s="124"/>
    </row>
    <row r="58" spans="1:15" ht="82.5" customHeight="1" thickBot="1">
      <c r="A58" s="125"/>
      <c r="B58" s="57" t="s">
        <v>76</v>
      </c>
      <c r="C58" s="118"/>
      <c r="D58" s="119"/>
      <c r="E58" s="20">
        <f>(E57/E59)*100</f>
        <v>2.4717833742976305</v>
      </c>
      <c r="F58" s="21">
        <f>(F57/F59)*100</f>
        <v>4.938601560242704</v>
      </c>
      <c r="G58" s="126"/>
      <c r="H58" s="59"/>
      <c r="I58" s="127"/>
    </row>
    <row r="59" spans="1:15" ht="30" customHeight="1" thickBot="1">
      <c r="A59" s="128"/>
      <c r="B59" s="129" t="s">
        <v>77</v>
      </c>
      <c r="C59" s="9">
        <f>C6+C20+C23+C26+C34+C42+C48+C51+C54</f>
        <v>14832.5</v>
      </c>
      <c r="D59" s="10">
        <f>D6+D20+D23+D26+D34+D42+D48+D51+D54</f>
        <v>15098.1</v>
      </c>
      <c r="E59" s="11">
        <f>E6+E20+E23+E26+E34+E42+E48+E51+E54+E57</f>
        <v>14362.099999999999</v>
      </c>
      <c r="F59" s="12">
        <f>F6+F20+F23+F26+F34+F42+F48+F51+F54+F57</f>
        <v>13844</v>
      </c>
      <c r="G59" s="130">
        <f>(D59/C59)*100</f>
        <v>101.79066239676386</v>
      </c>
      <c r="H59" s="14">
        <f>(E59/D59)*100</f>
        <v>95.12521443095487</v>
      </c>
      <c r="I59" s="131">
        <f>(F59/E59)*100</f>
        <v>96.392588827539157</v>
      </c>
    </row>
  </sheetData>
  <mergeCells count="8">
    <mergeCell ref="A1:I1"/>
    <mergeCell ref="A2:I2"/>
    <mergeCell ref="H3:I3"/>
    <mergeCell ref="A4:A5"/>
    <mergeCell ref="B4:B5"/>
    <mergeCell ref="C4:C5"/>
    <mergeCell ref="D4:F4"/>
    <mergeCell ref="G4:I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2022-12-06T00:40:18Z</dcterms:modified>
</cp:coreProperties>
</file>