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Сайт\бирофельд\Капитальный ремонт\"/>
    </mc:Choice>
  </mc:AlternateContent>
  <bookViews>
    <workbookView xWindow="0" yWindow="0" windowWidth="19200" windowHeight="11505"/>
  </bookViews>
  <sheets>
    <sheet name="Выполнение" sheetId="6" r:id="rId1"/>
    <sheet name="Диаграмма1" sheetId="8" r:id="rId2"/>
    <sheet name="Диаграмма" sheetId="7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4" i="6" l="1"/>
  <c r="T42" i="6" l="1"/>
  <c r="I47" i="7" l="1"/>
  <c r="I45" i="7"/>
  <c r="I43" i="7"/>
  <c r="I41" i="7"/>
  <c r="I38" i="7"/>
  <c r="I36" i="7"/>
  <c r="I33" i="7"/>
  <c r="I31" i="7"/>
  <c r="I27" i="7"/>
  <c r="I25" i="7"/>
  <c r="I20" i="7"/>
  <c r="I23" i="7"/>
  <c r="I13" i="7"/>
  <c r="I15" i="7"/>
  <c r="I11" i="7"/>
  <c r="I9" i="7"/>
  <c r="I6" i="7"/>
  <c r="H39" i="7"/>
  <c r="H34" i="7"/>
  <c r="H29" i="7"/>
  <c r="H28" i="7"/>
  <c r="H21" i="7"/>
  <c r="H18" i="7"/>
  <c r="H17" i="7"/>
  <c r="H16" i="7"/>
  <c r="H7" i="7"/>
  <c r="J11" i="7" l="1"/>
  <c r="J17" i="7"/>
  <c r="J23" i="7"/>
  <c r="J29" i="7"/>
  <c r="J36" i="7"/>
  <c r="J47" i="7"/>
  <c r="J43" i="7"/>
  <c r="I39" i="7"/>
  <c r="J39" i="7" s="1"/>
  <c r="J33" i="7"/>
  <c r="I29" i="7"/>
  <c r="J27" i="7"/>
  <c r="J20" i="7"/>
  <c r="I17" i="7"/>
  <c r="J15" i="7"/>
  <c r="I7" i="7"/>
  <c r="J7" i="7" s="1"/>
  <c r="J6" i="7"/>
  <c r="J45" i="7"/>
  <c r="J41" i="7"/>
  <c r="J38" i="7"/>
  <c r="I34" i="7"/>
  <c r="J34" i="7" s="1"/>
  <c r="J31" i="7"/>
  <c r="I28" i="7"/>
  <c r="J28" i="7" s="1"/>
  <c r="J25" i="7"/>
  <c r="I21" i="7"/>
  <c r="J21" i="7" s="1"/>
  <c r="I18" i="7"/>
  <c r="J18" i="7" s="1"/>
  <c r="I16" i="7"/>
  <c r="J16" i="7" s="1"/>
  <c r="J13" i="7"/>
  <c r="J9" i="7"/>
  <c r="T13" i="6" l="1"/>
  <c r="T10" i="6"/>
  <c r="T9" i="6"/>
  <c r="T43" i="6" l="1"/>
  <c r="U43" i="6" s="1"/>
  <c r="U34" i="6" l="1"/>
  <c r="T44" i="6" l="1"/>
  <c r="T41" i="6" l="1"/>
  <c r="T40" i="6"/>
  <c r="U40" i="6" s="1"/>
  <c r="T38" i="6"/>
  <c r="U38" i="6" s="1"/>
  <c r="T39" i="6"/>
  <c r="T30" i="6"/>
  <c r="T29" i="6"/>
  <c r="U42" i="6" l="1"/>
  <c r="U39" i="6"/>
  <c r="U41" i="6"/>
  <c r="U9" i="6"/>
  <c r="U10" i="6"/>
  <c r="T27" i="6"/>
  <c r="T28" i="6"/>
  <c r="T26" i="6"/>
  <c r="T23" i="6"/>
  <c r="T22" i="6"/>
  <c r="T16" i="6"/>
  <c r="U13" i="6"/>
  <c r="T8" i="6"/>
  <c r="T7" i="6"/>
  <c r="U23" i="6" l="1"/>
  <c r="U28" i="6"/>
  <c r="U27" i="6"/>
  <c r="U26" i="6"/>
  <c r="U7" i="6"/>
  <c r="U16" i="6"/>
  <c r="U45" i="6"/>
  <c r="U8" i="6"/>
  <c r="T14" i="6"/>
  <c r="U22" i="6" l="1"/>
  <c r="U31" i="6"/>
  <c r="U11" i="6"/>
  <c r="T33" i="6"/>
  <c r="T18" i="6"/>
  <c r="T19" i="6"/>
  <c r="T17" i="6"/>
  <c r="U33" i="6" l="1"/>
  <c r="U18" i="6"/>
  <c r="U17" i="6"/>
  <c r="U24" i="6"/>
  <c r="U20" i="6" l="1"/>
  <c r="T35" i="6" l="1"/>
  <c r="U35" i="6" l="1"/>
  <c r="U14" i="6" l="1"/>
  <c r="U36" i="6"/>
</calcChain>
</file>

<file path=xl/sharedStrings.xml><?xml version="1.0" encoding="utf-8"?>
<sst xmlns="http://schemas.openxmlformats.org/spreadsheetml/2006/main" count="236" uniqueCount="66">
  <si>
    <t>№ п/п</t>
  </si>
  <si>
    <t>Адрес многоквартирного дома</t>
  </si>
  <si>
    <t>Выполнение работ, %</t>
  </si>
  <si>
    <t>Электроснабжение</t>
  </si>
  <si>
    <t>Теплоснабжение</t>
  </si>
  <si>
    <t>Водоснабжение</t>
  </si>
  <si>
    <t>Водоотведение</t>
  </si>
  <si>
    <t>Уст-ка ПУ</t>
  </si>
  <si>
    <t>Ремонт фасада</t>
  </si>
  <si>
    <t>х</t>
  </si>
  <si>
    <t>%</t>
  </si>
  <si>
    <t>срок окончания</t>
  </si>
  <si>
    <t>п. Николаевка ул. Октябрьская, 31</t>
  </si>
  <si>
    <t>п. Николаевка ул. Октябрьская, 33</t>
  </si>
  <si>
    <t>Окончание</t>
  </si>
  <si>
    <t>п. Волочаевка-2 ул. Советская, 21</t>
  </si>
  <si>
    <t>ООО "СПЕЦТЕХМОНТАЖ" дог. 14-2016/КР</t>
  </si>
  <si>
    <t>ООО "Элит Строй ДВ" дог. 16-2016/КР</t>
  </si>
  <si>
    <t>ООО "Орион" дог. 17-2016/КР</t>
  </si>
  <si>
    <t>ООО "Проект-АПМ" дог. 18-2016/КР</t>
  </si>
  <si>
    <t>Итого ООО "Стройцентр"</t>
  </si>
  <si>
    <t>Итого ООО "Денфил"</t>
  </si>
  <si>
    <t>Итого ООО "СПЕЦТЕХМОНТАЖ"</t>
  </si>
  <si>
    <t>Итого ООО "Элит Строй ДВ"</t>
  </si>
  <si>
    <t>Итого ООО "Орион"</t>
  </si>
  <si>
    <t>Итого ООО "Проект-АПМ"</t>
  </si>
  <si>
    <t>ООО "Стройцентр" дог. 13-2016/КР, дог. 23-2016/КР</t>
  </si>
  <si>
    <t>Итого ИП Войцеховский Ф.В.</t>
  </si>
  <si>
    <t>Срок работ по договору капремонта</t>
  </si>
  <si>
    <t>ИП Войцеховский Ф.В. Дог. 19-2016/КР, 20-2016/КР, 21-2016/КР, 24-2016/КР</t>
  </si>
  <si>
    <t>Итого по домам/ подрядчику</t>
  </si>
  <si>
    <t>ООО "Денфил" дог. 15-2016/КР</t>
  </si>
  <si>
    <t>Подв. 15.ноя</t>
  </si>
  <si>
    <t>% оплаты подрядчику от выполненных работ</t>
  </si>
  <si>
    <t xml:space="preserve"> г. Биробиджан, ул. Карла Маркса, 16</t>
  </si>
  <si>
    <t xml:space="preserve"> г. Биробиджан, ул. Шолом-Алейхема, 93</t>
  </si>
  <si>
    <t>г. Биробиджан, ул. Пионерская, 59</t>
  </si>
  <si>
    <t>г. Биробиджан, ул. Пионерская, 55</t>
  </si>
  <si>
    <t>п. Приамурский, ул. Амурская, 1</t>
  </si>
  <si>
    <t>п. Приамурский, ул. Вокзальная, 29</t>
  </si>
  <si>
    <t>г. Облучье, ул. Железнодорожная, 15</t>
  </si>
  <si>
    <t>г. Облучье, ул. Железнодорожная, 19</t>
  </si>
  <si>
    <t>г. Облучье, ул. Железнодорожная, 23</t>
  </si>
  <si>
    <t>г. Биробиджан,ул. Стяжкина, 20</t>
  </si>
  <si>
    <t>с. Ленинское, ул. Школьная, 1</t>
  </si>
  <si>
    <t>с. Екатерино-Никольское, ул. Пограничная, 70</t>
  </si>
  <si>
    <t>п. Птичник, ул. Советская, 100</t>
  </si>
  <si>
    <t xml:space="preserve"> г. Биробиджан, ул. Шолом-Алейхема, 100</t>
  </si>
  <si>
    <t xml:space="preserve"> г. Биробиджан, ул. Шолом-Алейхема, 102</t>
  </si>
  <si>
    <t>п. Теплоозерск, ул. Лазо, 2</t>
  </si>
  <si>
    <t>п. Теплоозерск, ул. 60 лет СССР, 16</t>
  </si>
  <si>
    <t>г. Биробиджан, пер. Ремонтный, 5</t>
  </si>
  <si>
    <t>п. Известковый, ул. Трудовая, 41</t>
  </si>
  <si>
    <t>Ремонт крыши</t>
  </si>
  <si>
    <t xml:space="preserve"> г. Биробиджан,ул. Ленина, 5</t>
  </si>
  <si>
    <t xml:space="preserve"> г. Биробиджан, ул. Шолом-Алейхема, 20</t>
  </si>
  <si>
    <t xml:space="preserve"> г. Биробиджан, ул. Шолом-Алейхема, 27</t>
  </si>
  <si>
    <t>Начало (по графику)</t>
  </si>
  <si>
    <t>г. Биробиджан, ул. Школьная, 18</t>
  </si>
  <si>
    <t>30окт.</t>
  </si>
  <si>
    <t>30 окт.</t>
  </si>
  <si>
    <t>Итого</t>
  </si>
  <si>
    <t>Выполнено</t>
  </si>
  <si>
    <t>Осталось</t>
  </si>
  <si>
    <t>28.02.</t>
  </si>
  <si>
    <t xml:space="preserve">ИНФОРМАЦИЯ по выполнению работ по реализации региональной программы проведения капитального ремонта многоквартирных домов ЕАО (2016 год) на 23.06.2017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</si>
</sst>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/m;@"/>
    <numFmt numFmtId="166" formatCode="0.0%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 wrapText="1"/>
    </xf>
    <xf numFmtId="2" fontId="3" fillId="2" borderId="4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2" fontId="3" fillId="2" borderId="7" xfId="0" applyNumberFormat="1" applyFont="1" applyFill="1" applyBorder="1" applyAlignment="1">
      <alignment horizontal="center" wrapText="1"/>
    </xf>
    <xf numFmtId="1" fontId="1" fillId="0" borderId="2" xfId="0" applyNumberFormat="1" applyFont="1" applyFill="1" applyBorder="1" applyAlignment="1">
      <alignment horizontal="center" wrapText="1"/>
    </xf>
    <xf numFmtId="0" fontId="3" fillId="2" borderId="1" xfId="0" applyFont="1" applyFill="1" applyBorder="1"/>
    <xf numFmtId="0" fontId="4" fillId="0" borderId="0" xfId="0" applyFont="1" applyFill="1"/>
    <xf numFmtId="16" fontId="4" fillId="0" borderId="1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center" wrapText="1"/>
    </xf>
    <xf numFmtId="2" fontId="5" fillId="2" borderId="3" xfId="0" applyNumberFormat="1" applyFont="1" applyFill="1" applyBorder="1" applyAlignment="1">
      <alignment horizontal="center" wrapText="1"/>
    </xf>
    <xf numFmtId="2" fontId="5" fillId="2" borderId="7" xfId="0" applyNumberFormat="1" applyFont="1" applyFill="1" applyBorder="1" applyAlignment="1">
      <alignment horizontal="center" wrapText="1"/>
    </xf>
    <xf numFmtId="1" fontId="4" fillId="0" borderId="2" xfId="0" applyNumberFormat="1" applyFont="1" applyFill="1" applyBorder="1" applyAlignment="1">
      <alignment horizontal="center" wrapText="1"/>
    </xf>
    <xf numFmtId="0" fontId="5" fillId="2" borderId="1" xfId="0" applyFont="1" applyFill="1" applyBorder="1"/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/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center"/>
    </xf>
    <xf numFmtId="164" fontId="2" fillId="0" borderId="1" xfId="1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164" fontId="2" fillId="0" borderId="0" xfId="0" applyNumberFormat="1" applyFont="1" applyFill="1" applyBorder="1"/>
    <xf numFmtId="9" fontId="2" fillId="0" borderId="1" xfId="1" applyFont="1" applyFill="1" applyBorder="1" applyAlignment="1">
      <alignment horizontal="center" vertical="center" wrapText="1"/>
    </xf>
    <xf numFmtId="9" fontId="2" fillId="0" borderId="0" xfId="1" applyFont="1" applyFill="1" applyBorder="1"/>
    <xf numFmtId="166" fontId="2" fillId="0" borderId="1" xfId="1" applyNumberFormat="1" applyFont="1" applyFill="1" applyBorder="1" applyAlignment="1">
      <alignment horizontal="center" vertical="center" wrapText="1"/>
    </xf>
    <xf numFmtId="166" fontId="2" fillId="0" borderId="0" xfId="1" applyNumberFormat="1" applyFont="1" applyFill="1" applyBorder="1"/>
    <xf numFmtId="166" fontId="2" fillId="0" borderId="1" xfId="1" applyNumberFormat="1" applyFont="1" applyFill="1" applyBorder="1" applyAlignment="1">
      <alignment horizontal="center" wrapText="1"/>
    </xf>
    <xf numFmtId="0" fontId="5" fillId="2" borderId="1" xfId="0" applyNumberFormat="1" applyFont="1" applyFill="1" applyBorder="1"/>
    <xf numFmtId="0" fontId="3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11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1" fillId="0" borderId="0" xfId="0" applyFont="1" applyFill="1" applyAlignment="1">
      <alignment horizontal="center"/>
    </xf>
    <xf numFmtId="14" fontId="11" fillId="0" borderId="0" xfId="0" applyNumberFormat="1" applyFont="1" applyFill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Выполнение работ по домам, 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40250504493646727"/>
          <c:y val="4.0936083803428329E-2"/>
          <c:w val="0.56679150512036414"/>
          <c:h val="0.897117457492246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Диаграмма!$B$5</c:f>
              <c:strCache>
                <c:ptCount val="1"/>
                <c:pt idx="0">
                  <c:v>Электроснабжение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Диаграмма!$A$6:$A$47</c:f>
              <c:strCache>
                <c:ptCount val="42"/>
                <c:pt idx="0">
                  <c:v> г. Биробиджан,ул. Ленина, 5</c:v>
                </c:pt>
                <c:pt idx="1">
                  <c:v> г. Биробиджан, ул. Шолом-Алейхема, 20</c:v>
                </c:pt>
                <c:pt idx="3">
                  <c:v> г. Биробиджан, ул. Карла Маркса, 16</c:v>
                </c:pt>
                <c:pt idx="5">
                  <c:v> г. Биробиджан, ул. Шолом-Алейхема, 27</c:v>
                </c:pt>
                <c:pt idx="7">
                  <c:v> г. Биробиджан, ул. Шолом-Алейхема, 93</c:v>
                </c:pt>
                <c:pt idx="9">
                  <c:v>г. Биробиджан, ул. Пионерская, 59</c:v>
                </c:pt>
                <c:pt idx="10">
                  <c:v>г. Биробиджан, ул. Пионерская, 55</c:v>
                </c:pt>
                <c:pt idx="11">
                  <c:v>п. Николаевка ул. Октябрьская, 31</c:v>
                </c:pt>
                <c:pt idx="12">
                  <c:v>п. Николаевка ул. Октябрьская, 33</c:v>
                </c:pt>
                <c:pt idx="14">
                  <c:v>п. Приамурский, ул. Амурская, 1</c:v>
                </c:pt>
                <c:pt idx="15">
                  <c:v>п. Приамурский, ул. Вокзальная, 29</c:v>
                </c:pt>
                <c:pt idx="17">
                  <c:v>г. Облучье, ул. Железнодорожная, 15</c:v>
                </c:pt>
                <c:pt idx="19">
                  <c:v>г. Облучье, ул. Железнодорожная, 19</c:v>
                </c:pt>
                <c:pt idx="21">
                  <c:v>г. Облучье, ул. Железнодорожная, 23</c:v>
                </c:pt>
                <c:pt idx="22">
                  <c:v>г. Биробиджан, ул. Школьная, 18</c:v>
                </c:pt>
                <c:pt idx="23">
                  <c:v>г. Биробиджан,ул. Стяжкина, 20</c:v>
                </c:pt>
                <c:pt idx="25">
                  <c:v>с. Ленинское, ул. Школьная, 1</c:v>
                </c:pt>
                <c:pt idx="27">
                  <c:v>с. Екатерино-Никольское, ул. Пограничная, 70</c:v>
                </c:pt>
                <c:pt idx="28">
                  <c:v>п. Птичник, ул. Советская, 100</c:v>
                </c:pt>
                <c:pt idx="30">
                  <c:v> г. Биробиджан, ул. Шолом-Алейхема, 100</c:v>
                </c:pt>
                <c:pt idx="32">
                  <c:v> г. Биробиджан, ул. Шолом-Алейхема, 102</c:v>
                </c:pt>
                <c:pt idx="33">
                  <c:v>п. Волочаевка-2 ул. Советская, 21</c:v>
                </c:pt>
                <c:pt idx="35">
                  <c:v>п. Теплоозерск, ул. Лазо, 2</c:v>
                </c:pt>
                <c:pt idx="37">
                  <c:v>п. Теплоозерск, ул. 60 лет СССР, 16</c:v>
                </c:pt>
                <c:pt idx="39">
                  <c:v>г. Биробиджан, пер. Ремонтный, 5</c:v>
                </c:pt>
                <c:pt idx="41">
                  <c:v>п. Известковый, ул. Трудовая, 41</c:v>
                </c:pt>
              </c:strCache>
            </c:strRef>
          </c:cat>
          <c:val>
            <c:numRef>
              <c:f>Диаграмма!$B$6:$B$47</c:f>
            </c:numRef>
          </c:val>
          <c:extLst>
            <c:ext xmlns:c16="http://schemas.microsoft.com/office/drawing/2014/chart" uri="{C3380CC4-5D6E-409C-BE32-E72D297353CC}">
              <c16:uniqueId val="{00000000-5A70-47C2-A83E-9E901D3DC9CD}"/>
            </c:ext>
          </c:extLst>
        </c:ser>
        <c:ser>
          <c:idx val="1"/>
          <c:order val="1"/>
          <c:tx>
            <c:strRef>
              <c:f>Диаграмма!$C$5</c:f>
              <c:strCache>
                <c:ptCount val="1"/>
                <c:pt idx="0">
                  <c:v>Теплоснабжение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Диаграмма!$A$6:$A$47</c:f>
              <c:strCache>
                <c:ptCount val="42"/>
                <c:pt idx="0">
                  <c:v> г. Биробиджан,ул. Ленина, 5</c:v>
                </c:pt>
                <c:pt idx="1">
                  <c:v> г. Биробиджан, ул. Шолом-Алейхема, 20</c:v>
                </c:pt>
                <c:pt idx="3">
                  <c:v> г. Биробиджан, ул. Карла Маркса, 16</c:v>
                </c:pt>
                <c:pt idx="5">
                  <c:v> г. Биробиджан, ул. Шолом-Алейхема, 27</c:v>
                </c:pt>
                <c:pt idx="7">
                  <c:v> г. Биробиджан, ул. Шолом-Алейхема, 93</c:v>
                </c:pt>
                <c:pt idx="9">
                  <c:v>г. Биробиджан, ул. Пионерская, 59</c:v>
                </c:pt>
                <c:pt idx="10">
                  <c:v>г. Биробиджан, ул. Пионерская, 55</c:v>
                </c:pt>
                <c:pt idx="11">
                  <c:v>п. Николаевка ул. Октябрьская, 31</c:v>
                </c:pt>
                <c:pt idx="12">
                  <c:v>п. Николаевка ул. Октябрьская, 33</c:v>
                </c:pt>
                <c:pt idx="14">
                  <c:v>п. Приамурский, ул. Амурская, 1</c:v>
                </c:pt>
                <c:pt idx="15">
                  <c:v>п. Приамурский, ул. Вокзальная, 29</c:v>
                </c:pt>
                <c:pt idx="17">
                  <c:v>г. Облучье, ул. Железнодорожная, 15</c:v>
                </c:pt>
                <c:pt idx="19">
                  <c:v>г. Облучье, ул. Железнодорожная, 19</c:v>
                </c:pt>
                <c:pt idx="21">
                  <c:v>г. Облучье, ул. Железнодорожная, 23</c:v>
                </c:pt>
                <c:pt idx="22">
                  <c:v>г. Биробиджан, ул. Школьная, 18</c:v>
                </c:pt>
                <c:pt idx="23">
                  <c:v>г. Биробиджан,ул. Стяжкина, 20</c:v>
                </c:pt>
                <c:pt idx="25">
                  <c:v>с. Ленинское, ул. Школьная, 1</c:v>
                </c:pt>
                <c:pt idx="27">
                  <c:v>с. Екатерино-Никольское, ул. Пограничная, 70</c:v>
                </c:pt>
                <c:pt idx="28">
                  <c:v>п. Птичник, ул. Советская, 100</c:v>
                </c:pt>
                <c:pt idx="30">
                  <c:v> г. Биробиджан, ул. Шолом-Алейхема, 100</c:v>
                </c:pt>
                <c:pt idx="32">
                  <c:v> г. Биробиджан, ул. Шолом-Алейхема, 102</c:v>
                </c:pt>
                <c:pt idx="33">
                  <c:v>п. Волочаевка-2 ул. Советская, 21</c:v>
                </c:pt>
                <c:pt idx="35">
                  <c:v>п. Теплоозерск, ул. Лазо, 2</c:v>
                </c:pt>
                <c:pt idx="37">
                  <c:v>п. Теплоозерск, ул. 60 лет СССР, 16</c:v>
                </c:pt>
                <c:pt idx="39">
                  <c:v>г. Биробиджан, пер. Ремонтный, 5</c:v>
                </c:pt>
                <c:pt idx="41">
                  <c:v>п. Известковый, ул. Трудовая, 41</c:v>
                </c:pt>
              </c:strCache>
            </c:strRef>
          </c:cat>
          <c:val>
            <c:numRef>
              <c:f>Диаграмма!$C$6:$C$47</c:f>
            </c:numRef>
          </c:val>
          <c:extLst>
            <c:ext xmlns:c16="http://schemas.microsoft.com/office/drawing/2014/chart" uri="{C3380CC4-5D6E-409C-BE32-E72D297353CC}">
              <c16:uniqueId val="{00000001-5A70-47C2-A83E-9E901D3DC9CD}"/>
            </c:ext>
          </c:extLst>
        </c:ser>
        <c:ser>
          <c:idx val="2"/>
          <c:order val="2"/>
          <c:tx>
            <c:strRef>
              <c:f>Диаграмма!$D$5</c:f>
              <c:strCache>
                <c:ptCount val="1"/>
                <c:pt idx="0">
                  <c:v>Водоснабжение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Диаграмма!$A$6:$A$47</c:f>
              <c:strCache>
                <c:ptCount val="42"/>
                <c:pt idx="0">
                  <c:v> г. Биробиджан,ул. Ленина, 5</c:v>
                </c:pt>
                <c:pt idx="1">
                  <c:v> г. Биробиджан, ул. Шолом-Алейхема, 20</c:v>
                </c:pt>
                <c:pt idx="3">
                  <c:v> г. Биробиджан, ул. Карла Маркса, 16</c:v>
                </c:pt>
                <c:pt idx="5">
                  <c:v> г. Биробиджан, ул. Шолом-Алейхема, 27</c:v>
                </c:pt>
                <c:pt idx="7">
                  <c:v> г. Биробиджан, ул. Шолом-Алейхема, 93</c:v>
                </c:pt>
                <c:pt idx="9">
                  <c:v>г. Биробиджан, ул. Пионерская, 59</c:v>
                </c:pt>
                <c:pt idx="10">
                  <c:v>г. Биробиджан, ул. Пионерская, 55</c:v>
                </c:pt>
                <c:pt idx="11">
                  <c:v>п. Николаевка ул. Октябрьская, 31</c:v>
                </c:pt>
                <c:pt idx="12">
                  <c:v>п. Николаевка ул. Октябрьская, 33</c:v>
                </c:pt>
                <c:pt idx="14">
                  <c:v>п. Приамурский, ул. Амурская, 1</c:v>
                </c:pt>
                <c:pt idx="15">
                  <c:v>п. Приамурский, ул. Вокзальная, 29</c:v>
                </c:pt>
                <c:pt idx="17">
                  <c:v>г. Облучье, ул. Железнодорожная, 15</c:v>
                </c:pt>
                <c:pt idx="19">
                  <c:v>г. Облучье, ул. Железнодорожная, 19</c:v>
                </c:pt>
                <c:pt idx="21">
                  <c:v>г. Облучье, ул. Железнодорожная, 23</c:v>
                </c:pt>
                <c:pt idx="22">
                  <c:v>г. Биробиджан, ул. Школьная, 18</c:v>
                </c:pt>
                <c:pt idx="23">
                  <c:v>г. Биробиджан,ул. Стяжкина, 20</c:v>
                </c:pt>
                <c:pt idx="25">
                  <c:v>с. Ленинское, ул. Школьная, 1</c:v>
                </c:pt>
                <c:pt idx="27">
                  <c:v>с. Екатерино-Никольское, ул. Пограничная, 70</c:v>
                </c:pt>
                <c:pt idx="28">
                  <c:v>п. Птичник, ул. Советская, 100</c:v>
                </c:pt>
                <c:pt idx="30">
                  <c:v> г. Биробиджан, ул. Шолом-Алейхема, 100</c:v>
                </c:pt>
                <c:pt idx="32">
                  <c:v> г. Биробиджан, ул. Шолом-Алейхема, 102</c:v>
                </c:pt>
                <c:pt idx="33">
                  <c:v>п. Волочаевка-2 ул. Советская, 21</c:v>
                </c:pt>
                <c:pt idx="35">
                  <c:v>п. Теплоозерск, ул. Лазо, 2</c:v>
                </c:pt>
                <c:pt idx="37">
                  <c:v>п. Теплоозерск, ул. 60 лет СССР, 16</c:v>
                </c:pt>
                <c:pt idx="39">
                  <c:v>г. Биробиджан, пер. Ремонтный, 5</c:v>
                </c:pt>
                <c:pt idx="41">
                  <c:v>п. Известковый, ул. Трудовая, 41</c:v>
                </c:pt>
              </c:strCache>
            </c:strRef>
          </c:cat>
          <c:val>
            <c:numRef>
              <c:f>Диаграмма!$D$6:$D$47</c:f>
            </c:numRef>
          </c:val>
          <c:extLst>
            <c:ext xmlns:c16="http://schemas.microsoft.com/office/drawing/2014/chart" uri="{C3380CC4-5D6E-409C-BE32-E72D297353CC}">
              <c16:uniqueId val="{00000002-5A70-47C2-A83E-9E901D3DC9CD}"/>
            </c:ext>
          </c:extLst>
        </c:ser>
        <c:ser>
          <c:idx val="3"/>
          <c:order val="3"/>
          <c:tx>
            <c:strRef>
              <c:f>Диаграмма!$E$5</c:f>
              <c:strCache>
                <c:ptCount val="1"/>
                <c:pt idx="0">
                  <c:v>Водоотведение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Диаграмма!$A$6:$A$47</c:f>
              <c:strCache>
                <c:ptCount val="42"/>
                <c:pt idx="0">
                  <c:v> г. Биробиджан,ул. Ленина, 5</c:v>
                </c:pt>
                <c:pt idx="1">
                  <c:v> г. Биробиджан, ул. Шолом-Алейхема, 20</c:v>
                </c:pt>
                <c:pt idx="3">
                  <c:v> г. Биробиджан, ул. Карла Маркса, 16</c:v>
                </c:pt>
                <c:pt idx="5">
                  <c:v> г. Биробиджан, ул. Шолом-Алейхема, 27</c:v>
                </c:pt>
                <c:pt idx="7">
                  <c:v> г. Биробиджан, ул. Шолом-Алейхема, 93</c:v>
                </c:pt>
                <c:pt idx="9">
                  <c:v>г. Биробиджан, ул. Пионерская, 59</c:v>
                </c:pt>
                <c:pt idx="10">
                  <c:v>г. Биробиджан, ул. Пионерская, 55</c:v>
                </c:pt>
                <c:pt idx="11">
                  <c:v>п. Николаевка ул. Октябрьская, 31</c:v>
                </c:pt>
                <c:pt idx="12">
                  <c:v>п. Николаевка ул. Октябрьская, 33</c:v>
                </c:pt>
                <c:pt idx="14">
                  <c:v>п. Приамурский, ул. Амурская, 1</c:v>
                </c:pt>
                <c:pt idx="15">
                  <c:v>п. Приамурский, ул. Вокзальная, 29</c:v>
                </c:pt>
                <c:pt idx="17">
                  <c:v>г. Облучье, ул. Железнодорожная, 15</c:v>
                </c:pt>
                <c:pt idx="19">
                  <c:v>г. Облучье, ул. Железнодорожная, 19</c:v>
                </c:pt>
                <c:pt idx="21">
                  <c:v>г. Облучье, ул. Железнодорожная, 23</c:v>
                </c:pt>
                <c:pt idx="22">
                  <c:v>г. Биробиджан, ул. Школьная, 18</c:v>
                </c:pt>
                <c:pt idx="23">
                  <c:v>г. Биробиджан,ул. Стяжкина, 20</c:v>
                </c:pt>
                <c:pt idx="25">
                  <c:v>с. Ленинское, ул. Школьная, 1</c:v>
                </c:pt>
                <c:pt idx="27">
                  <c:v>с. Екатерино-Никольское, ул. Пограничная, 70</c:v>
                </c:pt>
                <c:pt idx="28">
                  <c:v>п. Птичник, ул. Советская, 100</c:v>
                </c:pt>
                <c:pt idx="30">
                  <c:v> г. Биробиджан, ул. Шолом-Алейхема, 100</c:v>
                </c:pt>
                <c:pt idx="32">
                  <c:v> г. Биробиджан, ул. Шолом-Алейхема, 102</c:v>
                </c:pt>
                <c:pt idx="33">
                  <c:v>п. Волочаевка-2 ул. Советская, 21</c:v>
                </c:pt>
                <c:pt idx="35">
                  <c:v>п. Теплоозерск, ул. Лазо, 2</c:v>
                </c:pt>
                <c:pt idx="37">
                  <c:v>п. Теплоозерск, ул. 60 лет СССР, 16</c:v>
                </c:pt>
                <c:pt idx="39">
                  <c:v>г. Биробиджан, пер. Ремонтный, 5</c:v>
                </c:pt>
                <c:pt idx="41">
                  <c:v>п. Известковый, ул. Трудовая, 41</c:v>
                </c:pt>
              </c:strCache>
            </c:strRef>
          </c:cat>
          <c:val>
            <c:numRef>
              <c:f>Диаграмма!$E$6:$E$47</c:f>
            </c:numRef>
          </c:val>
          <c:extLst>
            <c:ext xmlns:c16="http://schemas.microsoft.com/office/drawing/2014/chart" uri="{C3380CC4-5D6E-409C-BE32-E72D297353CC}">
              <c16:uniqueId val="{00000003-5A70-47C2-A83E-9E901D3DC9CD}"/>
            </c:ext>
          </c:extLst>
        </c:ser>
        <c:ser>
          <c:idx val="4"/>
          <c:order val="4"/>
          <c:tx>
            <c:strRef>
              <c:f>Диаграмма!$F$5</c:f>
              <c:strCache>
                <c:ptCount val="1"/>
                <c:pt idx="0">
                  <c:v>Уст-ка ПУ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Диаграмма!$A$6:$A$47</c:f>
              <c:strCache>
                <c:ptCount val="42"/>
                <c:pt idx="0">
                  <c:v> г. Биробиджан,ул. Ленина, 5</c:v>
                </c:pt>
                <c:pt idx="1">
                  <c:v> г. Биробиджан, ул. Шолом-Алейхема, 20</c:v>
                </c:pt>
                <c:pt idx="3">
                  <c:v> г. Биробиджан, ул. Карла Маркса, 16</c:v>
                </c:pt>
                <c:pt idx="5">
                  <c:v> г. Биробиджан, ул. Шолом-Алейхема, 27</c:v>
                </c:pt>
                <c:pt idx="7">
                  <c:v> г. Биробиджан, ул. Шолом-Алейхема, 93</c:v>
                </c:pt>
                <c:pt idx="9">
                  <c:v>г. Биробиджан, ул. Пионерская, 59</c:v>
                </c:pt>
                <c:pt idx="10">
                  <c:v>г. Биробиджан, ул. Пионерская, 55</c:v>
                </c:pt>
                <c:pt idx="11">
                  <c:v>п. Николаевка ул. Октябрьская, 31</c:v>
                </c:pt>
                <c:pt idx="12">
                  <c:v>п. Николаевка ул. Октябрьская, 33</c:v>
                </c:pt>
                <c:pt idx="14">
                  <c:v>п. Приамурский, ул. Амурская, 1</c:v>
                </c:pt>
                <c:pt idx="15">
                  <c:v>п. Приамурский, ул. Вокзальная, 29</c:v>
                </c:pt>
                <c:pt idx="17">
                  <c:v>г. Облучье, ул. Железнодорожная, 15</c:v>
                </c:pt>
                <c:pt idx="19">
                  <c:v>г. Облучье, ул. Железнодорожная, 19</c:v>
                </c:pt>
                <c:pt idx="21">
                  <c:v>г. Облучье, ул. Железнодорожная, 23</c:v>
                </c:pt>
                <c:pt idx="22">
                  <c:v>г. Биробиджан, ул. Школьная, 18</c:v>
                </c:pt>
                <c:pt idx="23">
                  <c:v>г. Биробиджан,ул. Стяжкина, 20</c:v>
                </c:pt>
                <c:pt idx="25">
                  <c:v>с. Ленинское, ул. Школьная, 1</c:v>
                </c:pt>
                <c:pt idx="27">
                  <c:v>с. Екатерино-Никольское, ул. Пограничная, 70</c:v>
                </c:pt>
                <c:pt idx="28">
                  <c:v>п. Птичник, ул. Советская, 100</c:v>
                </c:pt>
                <c:pt idx="30">
                  <c:v> г. Биробиджан, ул. Шолом-Алейхема, 100</c:v>
                </c:pt>
                <c:pt idx="32">
                  <c:v> г. Биробиджан, ул. Шолом-Алейхема, 102</c:v>
                </c:pt>
                <c:pt idx="33">
                  <c:v>п. Волочаевка-2 ул. Советская, 21</c:v>
                </c:pt>
                <c:pt idx="35">
                  <c:v>п. Теплоозерск, ул. Лазо, 2</c:v>
                </c:pt>
                <c:pt idx="37">
                  <c:v>п. Теплоозерск, ул. 60 лет СССР, 16</c:v>
                </c:pt>
                <c:pt idx="39">
                  <c:v>г. Биробиджан, пер. Ремонтный, 5</c:v>
                </c:pt>
                <c:pt idx="41">
                  <c:v>п. Известковый, ул. Трудовая, 41</c:v>
                </c:pt>
              </c:strCache>
            </c:strRef>
          </c:cat>
          <c:val>
            <c:numRef>
              <c:f>Диаграмма!$F$6:$F$47</c:f>
            </c:numRef>
          </c:val>
          <c:extLst>
            <c:ext xmlns:c16="http://schemas.microsoft.com/office/drawing/2014/chart" uri="{C3380CC4-5D6E-409C-BE32-E72D297353CC}">
              <c16:uniqueId val="{00000004-5A70-47C2-A83E-9E901D3DC9CD}"/>
            </c:ext>
          </c:extLst>
        </c:ser>
        <c:ser>
          <c:idx val="5"/>
          <c:order val="5"/>
          <c:tx>
            <c:strRef>
              <c:f>Диаграмма!$G$5</c:f>
              <c:strCache>
                <c:ptCount val="1"/>
                <c:pt idx="0">
                  <c:v>Ремонт крыши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Диаграмма!$A$6:$A$47</c:f>
              <c:strCache>
                <c:ptCount val="42"/>
                <c:pt idx="0">
                  <c:v> г. Биробиджан,ул. Ленина, 5</c:v>
                </c:pt>
                <c:pt idx="1">
                  <c:v> г. Биробиджан, ул. Шолом-Алейхема, 20</c:v>
                </c:pt>
                <c:pt idx="3">
                  <c:v> г. Биробиджан, ул. Карла Маркса, 16</c:v>
                </c:pt>
                <c:pt idx="5">
                  <c:v> г. Биробиджан, ул. Шолом-Алейхема, 27</c:v>
                </c:pt>
                <c:pt idx="7">
                  <c:v> г. Биробиджан, ул. Шолом-Алейхема, 93</c:v>
                </c:pt>
                <c:pt idx="9">
                  <c:v>г. Биробиджан, ул. Пионерская, 59</c:v>
                </c:pt>
                <c:pt idx="10">
                  <c:v>г. Биробиджан, ул. Пионерская, 55</c:v>
                </c:pt>
                <c:pt idx="11">
                  <c:v>п. Николаевка ул. Октябрьская, 31</c:v>
                </c:pt>
                <c:pt idx="12">
                  <c:v>п. Николаевка ул. Октябрьская, 33</c:v>
                </c:pt>
                <c:pt idx="14">
                  <c:v>п. Приамурский, ул. Амурская, 1</c:v>
                </c:pt>
                <c:pt idx="15">
                  <c:v>п. Приамурский, ул. Вокзальная, 29</c:v>
                </c:pt>
                <c:pt idx="17">
                  <c:v>г. Облучье, ул. Железнодорожная, 15</c:v>
                </c:pt>
                <c:pt idx="19">
                  <c:v>г. Облучье, ул. Железнодорожная, 19</c:v>
                </c:pt>
                <c:pt idx="21">
                  <c:v>г. Облучье, ул. Железнодорожная, 23</c:v>
                </c:pt>
                <c:pt idx="22">
                  <c:v>г. Биробиджан, ул. Школьная, 18</c:v>
                </c:pt>
                <c:pt idx="23">
                  <c:v>г. Биробиджан,ул. Стяжкина, 20</c:v>
                </c:pt>
                <c:pt idx="25">
                  <c:v>с. Ленинское, ул. Школьная, 1</c:v>
                </c:pt>
                <c:pt idx="27">
                  <c:v>с. Екатерино-Никольское, ул. Пограничная, 70</c:v>
                </c:pt>
                <c:pt idx="28">
                  <c:v>п. Птичник, ул. Советская, 100</c:v>
                </c:pt>
                <c:pt idx="30">
                  <c:v> г. Биробиджан, ул. Шолом-Алейхема, 100</c:v>
                </c:pt>
                <c:pt idx="32">
                  <c:v> г. Биробиджан, ул. Шолом-Алейхема, 102</c:v>
                </c:pt>
                <c:pt idx="33">
                  <c:v>п. Волочаевка-2 ул. Советская, 21</c:v>
                </c:pt>
                <c:pt idx="35">
                  <c:v>п. Теплоозерск, ул. Лазо, 2</c:v>
                </c:pt>
                <c:pt idx="37">
                  <c:v>п. Теплоозерск, ул. 60 лет СССР, 16</c:v>
                </c:pt>
                <c:pt idx="39">
                  <c:v>г. Биробиджан, пер. Ремонтный, 5</c:v>
                </c:pt>
                <c:pt idx="41">
                  <c:v>п. Известковый, ул. Трудовая, 41</c:v>
                </c:pt>
              </c:strCache>
            </c:strRef>
          </c:cat>
          <c:val>
            <c:numRef>
              <c:f>Диаграмма!$G$6:$G$47</c:f>
            </c:numRef>
          </c:val>
          <c:extLst>
            <c:ext xmlns:c16="http://schemas.microsoft.com/office/drawing/2014/chart" uri="{C3380CC4-5D6E-409C-BE32-E72D297353CC}">
              <c16:uniqueId val="{00000005-5A70-47C2-A83E-9E901D3DC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0475184"/>
        <c:axId val="150479104"/>
      </c:barChart>
      <c:catAx>
        <c:axId val="150475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0479104"/>
        <c:crosses val="autoZero"/>
        <c:auto val="1"/>
        <c:lblAlgn val="ctr"/>
        <c:lblOffset val="100"/>
        <c:noMultiLvlLbl val="0"/>
      </c:catAx>
      <c:valAx>
        <c:axId val="150479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0475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Диаграмма!$A$27:$G$27</c:f>
              <c:strCache>
                <c:ptCount val="7"/>
                <c:pt idx="0">
                  <c:v>г. Облучье, ул. Железнодорожная, 23</c:v>
                </c:pt>
                <c:pt idx="1">
                  <c:v>98</c:v>
                </c:pt>
                <c:pt idx="6">
                  <c:v>99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BBD-4E73-87F7-AC8E7FB66A8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BBD-4E73-87F7-AC8E7FB66A8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Диаграмма!$H$26:$I$26</c:f>
              <c:strCache>
                <c:ptCount val="2"/>
                <c:pt idx="0">
                  <c:v>Выполнено</c:v>
                </c:pt>
                <c:pt idx="1">
                  <c:v>Осталось</c:v>
                </c:pt>
              </c:strCache>
            </c:strRef>
          </c:cat>
          <c:val>
            <c:numRef>
              <c:f>Диаграмма!$H$27:$I$27</c:f>
              <c:numCache>
                <c:formatCode>0.0%</c:formatCode>
                <c:ptCount val="2"/>
                <c:pt idx="0">
                  <c:v>0.98499999999999999</c:v>
                </c:pt>
                <c:pt idx="1">
                  <c:v>1.5000000000000013E-2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BD-4E73-87F7-AC8E7FB66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с. Ленинское, ул. Школьная,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Диаграмма!$A$31:$G$31</c:f>
              <c:strCache>
                <c:ptCount val="7"/>
                <c:pt idx="0">
                  <c:v>с. Ленинское, ул. Школьная, 1</c:v>
                </c:pt>
                <c:pt idx="6">
                  <c:v>45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24-4AA2-A9C5-F5CA7672BFF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24-4AA2-A9C5-F5CA7672BFF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Диаграмма!$H$30:$I$30</c:f>
              <c:strCache>
                <c:ptCount val="2"/>
                <c:pt idx="0">
                  <c:v>Выполнено</c:v>
                </c:pt>
                <c:pt idx="1">
                  <c:v>Осталось</c:v>
                </c:pt>
              </c:strCache>
            </c:strRef>
          </c:cat>
          <c:val>
            <c:numRef>
              <c:f>Диаграмма!$H$31:$I$31</c:f>
              <c:numCache>
                <c:formatCode>0.0%</c:formatCode>
                <c:ptCount val="2"/>
                <c:pt idx="0">
                  <c:v>0.45</c:v>
                </c:pt>
                <c:pt idx="1">
                  <c:v>0.55000000000000004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24-4AA2-A9C5-F5CA7672B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с. Екатерино-Никольское, ул. Пограничная, 70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Диаграмма!$A$33:$G$33</c:f>
              <c:strCache>
                <c:ptCount val="7"/>
                <c:pt idx="0">
                  <c:v>с. Екатерино-Никольское, ул. Пограничная, 70</c:v>
                </c:pt>
                <c:pt idx="1">
                  <c:v>5</c:v>
                </c:pt>
                <c:pt idx="2">
                  <c:v>85</c:v>
                </c:pt>
                <c:pt idx="3">
                  <c:v>80</c:v>
                </c:pt>
                <c:pt idx="4">
                  <c:v>80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FD4-4B2B-B655-4D38399B653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FD4-4B2B-B655-4D38399B65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Диаграмма!$H$32:$I$32</c:f>
              <c:strCache>
                <c:ptCount val="2"/>
                <c:pt idx="0">
                  <c:v>Выполнено</c:v>
                </c:pt>
                <c:pt idx="1">
                  <c:v>Осталось</c:v>
                </c:pt>
              </c:strCache>
            </c:strRef>
          </c:cat>
          <c:val>
            <c:numRef>
              <c:f>Диаграмма!$H$33:$I$33</c:f>
              <c:numCache>
                <c:formatCode>0.0%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D4-4B2B-B655-4D38399B6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г. Биробиджан, ул. Шолом-Алейхема, 100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Диаграмма!$A$36:$G$36</c:f>
              <c:strCache>
                <c:ptCount val="7"/>
                <c:pt idx="0">
                  <c:v> г. Биробиджан, ул. Шолом-Алейхема, 100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80</c:v>
                </c:pt>
                <c:pt idx="6">
                  <c:v>75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FD2-4E55-85D1-B45E8BDD83F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FD2-4E55-85D1-B45E8BDD83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Диаграмма!$H$35:$I$35</c:f>
              <c:strCache>
                <c:ptCount val="2"/>
                <c:pt idx="0">
                  <c:v>Выполнено</c:v>
                </c:pt>
                <c:pt idx="1">
                  <c:v>Осталось</c:v>
                </c:pt>
              </c:strCache>
            </c:strRef>
          </c:cat>
          <c:val>
            <c:numRef>
              <c:f>Диаграмма!$H$36:$I$36</c:f>
              <c:numCache>
                <c:formatCode>0.0%</c:formatCode>
                <c:ptCount val="2"/>
                <c:pt idx="0">
                  <c:v>0.85</c:v>
                </c:pt>
                <c:pt idx="1">
                  <c:v>0.15000000000000002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D2-4E55-85D1-B45E8BDD8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г. Биробиджан, ул. Шолом-Алейхема, 102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Диаграмма!$A$38:$G$38</c:f>
              <c:strCache>
                <c:ptCount val="7"/>
                <c:pt idx="0">
                  <c:v> г. Биробиджан, ул. Шолом-Алейхема, 102</c:v>
                </c:pt>
                <c:pt idx="2">
                  <c:v>95</c:v>
                </c:pt>
                <c:pt idx="3">
                  <c:v>85</c:v>
                </c:pt>
                <c:pt idx="4">
                  <c:v>80</c:v>
                </c:pt>
                <c:pt idx="6">
                  <c:v>3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09B-45FC-89BE-830AA1AAB8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09B-45FC-89BE-830AA1AAB85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Диаграмма!$H$37:$I$37</c:f>
              <c:strCache>
                <c:ptCount val="2"/>
                <c:pt idx="0">
                  <c:v>Выполнено</c:v>
                </c:pt>
                <c:pt idx="1">
                  <c:v>Осталось</c:v>
                </c:pt>
              </c:strCache>
            </c:strRef>
          </c:cat>
          <c:val>
            <c:numRef>
              <c:f>Диаграмма!$H$38:$I$38</c:f>
              <c:numCache>
                <c:formatCode>0.0%</c:formatCode>
                <c:ptCount val="2"/>
                <c:pt idx="0">
                  <c:v>0.52600000000000002</c:v>
                </c:pt>
                <c:pt idx="1">
                  <c:v>0.47399999999999998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9B-45FC-89BE-830AA1AAB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п. Теплоозерск, ул. Лазо, 2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Диаграмма!$A$41:$G$41</c:f>
              <c:strCache>
                <c:ptCount val="7"/>
                <c:pt idx="0">
                  <c:v>п. Теплоозерск, ул. Лазо, 2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23C-4AF8-860A-3F0F89B118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23C-4AF8-860A-3F0F89B1189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Диаграмма!$H$40:$I$40</c:f>
              <c:strCache>
                <c:ptCount val="2"/>
                <c:pt idx="0">
                  <c:v>Выполнено</c:v>
                </c:pt>
                <c:pt idx="1">
                  <c:v>Осталось</c:v>
                </c:pt>
              </c:strCache>
            </c:strRef>
          </c:cat>
          <c:val>
            <c:numRef>
              <c:f>Диаграмма!$H$41:$I$41</c:f>
              <c:numCache>
                <c:formatCode>0.0%</c:formatCode>
                <c:ptCount val="2"/>
                <c:pt idx="0">
                  <c:v>0.93799999999999994</c:v>
                </c:pt>
                <c:pt idx="1">
                  <c:v>6.2000000000000055E-2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3C-4AF8-860A-3F0F89B11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п. Теплоозерск, ул. 60 лет СССР, 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Диаграмма!$A$43:$G$43</c:f>
              <c:strCache>
                <c:ptCount val="7"/>
                <c:pt idx="0">
                  <c:v>п. Теплоозерск, ул. 60 лет СССР, 16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30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7CE-415C-AA35-BB3FC3F030B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7CE-415C-AA35-BB3FC3F030B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Диаграмма!$H$42:$I$42</c:f>
              <c:strCache>
                <c:ptCount val="2"/>
                <c:pt idx="0">
                  <c:v>Выполнено</c:v>
                </c:pt>
                <c:pt idx="1">
                  <c:v>Осталось</c:v>
                </c:pt>
              </c:strCache>
            </c:strRef>
          </c:cat>
          <c:val>
            <c:numRef>
              <c:f>Диаграмма!$H$43:$I$43</c:f>
              <c:numCache>
                <c:formatCode>0.0%</c:formatCode>
                <c:ptCount val="2"/>
                <c:pt idx="0">
                  <c:v>0.78800000000000003</c:v>
                </c:pt>
                <c:pt idx="1">
                  <c:v>0.21199999999999997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CE-415C-AA35-BB3FC3F03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г. Биробиджан, пер. Ремонтный, 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Диаграмма!$A$45:$G$45</c:f>
              <c:strCache>
                <c:ptCount val="7"/>
                <c:pt idx="0">
                  <c:v>г. Биробиджан, пер. Ремонтный, 5</c:v>
                </c:pt>
                <c:pt idx="2">
                  <c:v>90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822-405E-B3BB-02923C0801B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822-405E-B3BB-02923C0801B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Диаграмма!$H$44:$I$44</c:f>
              <c:strCache>
                <c:ptCount val="2"/>
                <c:pt idx="0">
                  <c:v>Выполнено</c:v>
                </c:pt>
                <c:pt idx="1">
                  <c:v>Осталось</c:v>
                </c:pt>
              </c:strCache>
            </c:strRef>
          </c:cat>
          <c:val>
            <c:numRef>
              <c:f>Диаграмма!$H$45:$I$45</c:f>
              <c:numCache>
                <c:formatCode>0.0%</c:formatCode>
                <c:ptCount val="2"/>
                <c:pt idx="0">
                  <c:v>0.15</c:v>
                </c:pt>
                <c:pt idx="1">
                  <c:v>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822-405E-B3BB-02923C080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п. Известковый, ул. Трудовая, 41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Диаграмма!$A$47:$G$47</c:f>
              <c:strCache>
                <c:ptCount val="7"/>
                <c:pt idx="0">
                  <c:v>п. Известковый, ул. Трудовая, 41</c:v>
                </c:pt>
                <c:pt idx="1">
                  <c:v>97</c:v>
                </c:pt>
                <c:pt idx="2">
                  <c:v>97</c:v>
                </c:pt>
                <c:pt idx="3">
                  <c:v>97</c:v>
                </c:pt>
                <c:pt idx="4">
                  <c:v>97</c:v>
                </c:pt>
                <c:pt idx="5">
                  <c:v>97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EE5-4F34-9106-2170E20EA1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EE5-4F34-9106-2170E20EA12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Диаграмма!$H$46:$I$46</c:f>
              <c:strCache>
                <c:ptCount val="2"/>
                <c:pt idx="0">
                  <c:v>Выполнено</c:v>
                </c:pt>
                <c:pt idx="1">
                  <c:v>Осталось</c:v>
                </c:pt>
              </c:strCache>
            </c:strRef>
          </c:cat>
          <c:val>
            <c:numRef>
              <c:f>Диаграмма!$H$47:$I$47</c:f>
              <c:numCache>
                <c:formatCode>0.0%</c:formatCode>
                <c:ptCount val="2"/>
                <c:pt idx="0">
                  <c:v>0.97</c:v>
                </c:pt>
                <c:pt idx="1">
                  <c:v>3.0000000000000027E-2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E5-4F34-9106-2170E20EA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Диаграмма!$A$6</c:f>
              <c:strCache>
                <c:ptCount val="1"/>
                <c:pt idx="0">
                  <c:v> г. Биробиджан,ул. Ленина, 5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922-4BCB-929A-616C7838FB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922-4BCB-929A-616C7838FB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Диаграмма!$B$5:$I$5</c:f>
              <c:strCache>
                <c:ptCount val="2"/>
                <c:pt idx="0">
                  <c:v>Выполнено</c:v>
                </c:pt>
                <c:pt idx="1">
                  <c:v>Осталось</c:v>
                </c:pt>
              </c:strCache>
            </c:strRef>
          </c:cat>
          <c:val>
            <c:numRef>
              <c:f>Диаграмма!$B$6:$I$6</c:f>
              <c:numCache>
                <c:formatCode>0.0%</c:formatCode>
                <c:ptCount val="2"/>
                <c:pt idx="0">
                  <c:v>0.93300000000000005</c:v>
                </c:pt>
                <c:pt idx="1">
                  <c:v>6.6999999999999948E-2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22-4BCB-929A-616C7838F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г. Биробиджан, ул. Карла Маркса, 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Диаграмма!$A$9:$G$9</c:f>
              <c:strCache>
                <c:ptCount val="7"/>
                <c:pt idx="0">
                  <c:v> г. Биробиджан, ул. Карла Маркса, 16</c:v>
                </c:pt>
                <c:pt idx="1">
                  <c:v>25</c:v>
                </c:pt>
                <c:pt idx="2">
                  <c:v>100</c:v>
                </c:pt>
                <c:pt idx="3">
                  <c:v>90</c:v>
                </c:pt>
                <c:pt idx="4">
                  <c:v>90</c:v>
                </c:pt>
                <c:pt idx="6">
                  <c:v>80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2DF-413B-AD96-A2C22EA7CF0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2DF-413B-AD96-A2C22EA7CF0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Диаграмма!$H$8:$I$8</c:f>
              <c:strCache>
                <c:ptCount val="2"/>
                <c:pt idx="0">
                  <c:v>Выполнено</c:v>
                </c:pt>
                <c:pt idx="1">
                  <c:v>Осталось</c:v>
                </c:pt>
              </c:strCache>
            </c:strRef>
          </c:cat>
          <c:val>
            <c:numRef>
              <c:f>Диаграмма!$H$9:$I$9</c:f>
              <c:numCache>
                <c:formatCode>0.0%</c:formatCode>
                <c:ptCount val="2"/>
                <c:pt idx="0">
                  <c:v>0.83299999999999996</c:v>
                </c:pt>
                <c:pt idx="1">
                  <c:v>0.16700000000000004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DF-413B-AD96-A2C22EA7CF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г. Биробиджан, ул. Шолом-Алейхема, 27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Диаграмма!$A$11:$G$11</c:f>
              <c:strCache>
                <c:ptCount val="7"/>
                <c:pt idx="0">
                  <c:v> г. Биробиджан, ул. Шолом-Алейхема, 27</c:v>
                </c:pt>
                <c:pt idx="1">
                  <c:v>70</c:v>
                </c:pt>
                <c:pt idx="2">
                  <c:v>60</c:v>
                </c:pt>
                <c:pt idx="4">
                  <c:v>5</c:v>
                </c:pt>
                <c:pt idx="6">
                  <c:v>10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EA0-4F64-B4E3-BE7C56C6323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EA0-4F64-B4E3-BE7C56C6323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Диаграмма!$H$10:$I$10</c:f>
              <c:strCache>
                <c:ptCount val="2"/>
                <c:pt idx="0">
                  <c:v>Выполнено</c:v>
                </c:pt>
                <c:pt idx="1">
                  <c:v>Осталось</c:v>
                </c:pt>
              </c:strCache>
            </c:strRef>
          </c:cat>
          <c:val>
            <c:numRef>
              <c:f>Диаграмма!$H$11:$I$11</c:f>
              <c:numCache>
                <c:formatCode>0%</c:formatCode>
                <c:ptCount val="2"/>
                <c:pt idx="0">
                  <c:v>0.26</c:v>
                </c:pt>
                <c:pt idx="1">
                  <c:v>0.74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A0-4F64-B4E3-BE7C56C63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г. Биробиджан, ул. Шолом-Алейхема, 93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Диаграмма!$A$13:$G$13</c:f>
              <c:strCache>
                <c:ptCount val="7"/>
                <c:pt idx="0">
                  <c:v> г. Биробиджан, ул. Шолом-Алейхема, 93</c:v>
                </c:pt>
                <c:pt idx="1">
                  <c:v>95</c:v>
                </c:pt>
                <c:pt idx="2">
                  <c:v>75</c:v>
                </c:pt>
                <c:pt idx="3">
                  <c:v>50</c:v>
                </c:pt>
                <c:pt idx="4">
                  <c:v>45</c:v>
                </c:pt>
                <c:pt idx="5">
                  <c:v>95</c:v>
                </c:pt>
                <c:pt idx="6">
                  <c:v>95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256-4059-8F0F-07739408FB5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256-4059-8F0F-07739408FB5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Диаграмма!$H$12:$I$12</c:f>
              <c:strCache>
                <c:ptCount val="2"/>
                <c:pt idx="0">
                  <c:v>Выполнено</c:v>
                </c:pt>
                <c:pt idx="1">
                  <c:v>Осталось</c:v>
                </c:pt>
              </c:strCache>
            </c:strRef>
          </c:cat>
          <c:val>
            <c:numRef>
              <c:f>Диаграмма!$H$13:$I$13</c:f>
              <c:numCache>
                <c:formatCode>0%</c:formatCode>
                <c:ptCount val="2"/>
                <c:pt idx="0" formatCode="0.0%">
                  <c:v>0.74199999999999999</c:v>
                </c:pt>
                <c:pt idx="1">
                  <c:v>0.25800000000000001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56-4059-8F0F-07739408F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г. Биробиджан, ул. Пионерская, 59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Диаграмма!$A$15:$G$15</c:f>
              <c:strCache>
                <c:ptCount val="7"/>
                <c:pt idx="0">
                  <c:v>г. Биробиджан, ул. Пионерская, 59</c:v>
                </c:pt>
                <c:pt idx="1">
                  <c:v>90</c:v>
                </c:pt>
                <c:pt idx="2">
                  <c:v>95</c:v>
                </c:pt>
                <c:pt idx="3">
                  <c:v>70</c:v>
                </c:pt>
                <c:pt idx="4">
                  <c:v>70</c:v>
                </c:pt>
                <c:pt idx="5">
                  <c:v>80</c:v>
                </c:pt>
                <c:pt idx="6">
                  <c:v>95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A74-4FFF-AC32-12E1FA22D0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A74-4FFF-AC32-12E1FA22D0B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Диаграмма!$H$14:$I$14</c:f>
              <c:strCache>
                <c:ptCount val="2"/>
                <c:pt idx="0">
                  <c:v>Выполнено</c:v>
                </c:pt>
                <c:pt idx="1">
                  <c:v>Осталось</c:v>
                </c:pt>
              </c:strCache>
            </c:strRef>
          </c:cat>
          <c:val>
            <c:numRef>
              <c:f>Диаграмма!$H$15:$I$15</c:f>
              <c:numCache>
                <c:formatCode>0.0%</c:formatCode>
                <c:ptCount val="2"/>
                <c:pt idx="0">
                  <c:v>0.83299999999999996</c:v>
                </c:pt>
                <c:pt idx="1">
                  <c:v>0.16700000000000004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74-4FFF-AC32-12E1FA22D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п. Приамурский, ул. Амурская, 1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32911832895888016"/>
          <c:y val="0.3244907407407408"/>
          <c:w val="0.40287467191601051"/>
          <c:h val="0.6714577865266842"/>
        </c:manualLayout>
      </c:layout>
      <c:pieChart>
        <c:varyColors val="1"/>
        <c:ser>
          <c:idx val="0"/>
          <c:order val="0"/>
          <c:tx>
            <c:strRef>
              <c:f>Диаграмма!$A$20:$G$20</c:f>
              <c:strCache>
                <c:ptCount val="7"/>
                <c:pt idx="0">
                  <c:v>п. Приамурский, ул. Амурская, 1</c:v>
                </c:pt>
                <c:pt idx="1">
                  <c:v>98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42F-4F23-BFD7-F95DD7A6C94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42F-4F23-BFD7-F95DD7A6C94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Диаграмма!$H$19:$I$19</c:f>
              <c:strCache>
                <c:ptCount val="2"/>
                <c:pt idx="0">
                  <c:v>Выполнено</c:v>
                </c:pt>
                <c:pt idx="1">
                  <c:v>Осталось</c:v>
                </c:pt>
              </c:strCache>
            </c:strRef>
          </c:cat>
          <c:val>
            <c:numRef>
              <c:f>Диаграмма!$H$20:$I$20</c:f>
              <c:numCache>
                <c:formatCode>0.0%</c:formatCode>
                <c:ptCount val="2"/>
                <c:pt idx="0">
                  <c:v>0.98299999999999998</c:v>
                </c:pt>
                <c:pt idx="1">
                  <c:v>1.7000000000000015E-2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2F-4F23-BFD7-F95DD7A6C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г. Облучье, ул. Железнодорожная, 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Диаграмма!$A$23:$G$23</c:f>
              <c:strCache>
                <c:ptCount val="7"/>
                <c:pt idx="0">
                  <c:v>г. Облучье, ул. Железнодорожная, 15</c:v>
                </c:pt>
                <c:pt idx="1">
                  <c:v>98</c:v>
                </c:pt>
                <c:pt idx="6">
                  <c:v>100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5A3-4DA6-8A91-2DD36188E06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5A3-4DA6-8A91-2DD36188E06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Диаграмма!$H$22:$I$22</c:f>
              <c:strCache>
                <c:ptCount val="2"/>
                <c:pt idx="0">
                  <c:v>Выполнено</c:v>
                </c:pt>
                <c:pt idx="1">
                  <c:v>Осталось</c:v>
                </c:pt>
              </c:strCache>
            </c:strRef>
          </c:cat>
          <c:val>
            <c:numRef>
              <c:f>Диаграмма!$H$23:$I$23</c:f>
              <c:numCache>
                <c:formatCode>0.0%</c:formatCode>
                <c:ptCount val="2"/>
                <c:pt idx="0">
                  <c:v>0.99</c:v>
                </c:pt>
                <c:pt idx="1">
                  <c:v>1.0000000000000009E-2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A3-4DA6-8A91-2DD36188E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Диаграмма!$A$25:$G$25</c:f>
              <c:strCache>
                <c:ptCount val="7"/>
                <c:pt idx="0">
                  <c:v>г. Облучье, ул. Железнодорожная, 19</c:v>
                </c:pt>
                <c:pt idx="1">
                  <c:v>98</c:v>
                </c:pt>
                <c:pt idx="6">
                  <c:v>97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1ED-4E61-93FA-0260EC38954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1ED-4E61-93FA-0260EC38954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Диаграмма!$H$24:$I$24</c:f>
              <c:strCache>
                <c:ptCount val="2"/>
                <c:pt idx="0">
                  <c:v>Выполнено</c:v>
                </c:pt>
                <c:pt idx="1">
                  <c:v>Осталось</c:v>
                </c:pt>
              </c:strCache>
            </c:strRef>
          </c:cat>
          <c:val>
            <c:numRef>
              <c:f>Диаграмма!$H$25:$I$25</c:f>
              <c:numCache>
                <c:formatCode>0.0%</c:formatCode>
                <c:ptCount val="2"/>
                <c:pt idx="0">
                  <c:v>0.97499999999999998</c:v>
                </c:pt>
                <c:pt idx="1">
                  <c:v>2.5000000000000022E-2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ED-4E61-93FA-0260EC389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0866141732283472" right="0.70866141732283472" top="0.19685039370078741" bottom="0" header="0.31496062992125984" footer="0.31496062992125984"/>
  <pageSetup paperSize="9" orientation="portrait" horizontalDpi="4294967295" verticalDpi="4294967295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13" Type="http://schemas.openxmlformats.org/officeDocument/2006/relationships/chart" Target="../charts/chart14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12" Type="http://schemas.openxmlformats.org/officeDocument/2006/relationships/chart" Target="../charts/chart13.xml"/><Relationship Id="rId17" Type="http://schemas.openxmlformats.org/officeDocument/2006/relationships/chart" Target="../charts/chart18.xml"/><Relationship Id="rId2" Type="http://schemas.openxmlformats.org/officeDocument/2006/relationships/chart" Target="../charts/chart3.xml"/><Relationship Id="rId16" Type="http://schemas.openxmlformats.org/officeDocument/2006/relationships/chart" Target="../charts/chart17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chart" Target="../charts/chart12.xml"/><Relationship Id="rId5" Type="http://schemas.openxmlformats.org/officeDocument/2006/relationships/chart" Target="../charts/chart6.xml"/><Relationship Id="rId15" Type="http://schemas.openxmlformats.org/officeDocument/2006/relationships/chart" Target="../charts/chart1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Relationship Id="rId14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38333" cy="1023937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0</xdr:row>
      <xdr:rowOff>71437</xdr:rowOff>
    </xdr:from>
    <xdr:to>
      <xdr:col>18</xdr:col>
      <xdr:colOff>314326</xdr:colOff>
      <xdr:row>10</xdr:row>
      <xdr:rowOff>333375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28575</xdr:colOff>
      <xdr:row>10</xdr:row>
      <xdr:rowOff>404812</xdr:rowOff>
    </xdr:from>
    <xdr:to>
      <xdr:col>18</xdr:col>
      <xdr:colOff>304801</xdr:colOff>
      <xdr:row>22</xdr:row>
      <xdr:rowOff>52387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28575</xdr:colOff>
      <xdr:row>22</xdr:row>
      <xdr:rowOff>80962</xdr:rowOff>
    </xdr:from>
    <xdr:to>
      <xdr:col>18</xdr:col>
      <xdr:colOff>333375</xdr:colOff>
      <xdr:row>34</xdr:row>
      <xdr:rowOff>138112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76200</xdr:colOff>
      <xdr:row>34</xdr:row>
      <xdr:rowOff>147637</xdr:rowOff>
    </xdr:from>
    <xdr:to>
      <xdr:col>18</xdr:col>
      <xdr:colOff>381000</xdr:colOff>
      <xdr:row>47</xdr:row>
      <xdr:rowOff>4762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485775</xdr:colOff>
      <xdr:row>0</xdr:row>
      <xdr:rowOff>0</xdr:rowOff>
    </xdr:from>
    <xdr:to>
      <xdr:col>26</xdr:col>
      <xdr:colOff>180975</xdr:colOff>
      <xdr:row>11</xdr:row>
      <xdr:rowOff>19050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504825</xdr:colOff>
      <xdr:row>11</xdr:row>
      <xdr:rowOff>61912</xdr:rowOff>
    </xdr:from>
    <xdr:to>
      <xdr:col>26</xdr:col>
      <xdr:colOff>200025</xdr:colOff>
      <xdr:row>24</xdr:row>
      <xdr:rowOff>76200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504825</xdr:colOff>
      <xdr:row>24</xdr:row>
      <xdr:rowOff>157162</xdr:rowOff>
    </xdr:from>
    <xdr:to>
      <xdr:col>26</xdr:col>
      <xdr:colOff>200025</xdr:colOff>
      <xdr:row>37</xdr:row>
      <xdr:rowOff>42862</xdr:rowOff>
    </xdr:to>
    <xdr:graphicFrame macro="">
      <xdr:nvGraphicFramePr>
        <xdr:cNvPr id="13" name="Диаграмма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514350</xdr:colOff>
      <xdr:row>37</xdr:row>
      <xdr:rowOff>100012</xdr:rowOff>
    </xdr:from>
    <xdr:to>
      <xdr:col>26</xdr:col>
      <xdr:colOff>209550</xdr:colOff>
      <xdr:row>50</xdr:row>
      <xdr:rowOff>4762</xdr:rowOff>
    </xdr:to>
    <xdr:graphicFrame macro="">
      <xdr:nvGraphicFramePr>
        <xdr:cNvPr id="14" name="Диаграмма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19050</xdr:colOff>
      <xdr:row>50</xdr:row>
      <xdr:rowOff>100012</xdr:rowOff>
    </xdr:from>
    <xdr:to>
      <xdr:col>26</xdr:col>
      <xdr:colOff>323850</xdr:colOff>
      <xdr:row>64</xdr:row>
      <xdr:rowOff>42862</xdr:rowOff>
    </xdr:to>
    <xdr:graphicFrame macro="">
      <xdr:nvGraphicFramePr>
        <xdr:cNvPr id="15" name="Диаграмма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57150</xdr:colOff>
      <xdr:row>47</xdr:row>
      <xdr:rowOff>61912</xdr:rowOff>
    </xdr:from>
    <xdr:to>
      <xdr:col>18</xdr:col>
      <xdr:colOff>361950</xdr:colOff>
      <xdr:row>61</xdr:row>
      <xdr:rowOff>23812</xdr:rowOff>
    </xdr:to>
    <xdr:graphicFrame macro="">
      <xdr:nvGraphicFramePr>
        <xdr:cNvPr id="16" name="Диаграмма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114300</xdr:colOff>
      <xdr:row>61</xdr:row>
      <xdr:rowOff>61912</xdr:rowOff>
    </xdr:from>
    <xdr:to>
      <xdr:col>18</xdr:col>
      <xdr:colOff>419100</xdr:colOff>
      <xdr:row>75</xdr:row>
      <xdr:rowOff>4762</xdr:rowOff>
    </xdr:to>
    <xdr:graphicFrame macro="">
      <xdr:nvGraphicFramePr>
        <xdr:cNvPr id="17" name="Диаграмма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38100</xdr:colOff>
      <xdr:row>64</xdr:row>
      <xdr:rowOff>138112</xdr:rowOff>
    </xdr:from>
    <xdr:to>
      <xdr:col>26</xdr:col>
      <xdr:colOff>342900</xdr:colOff>
      <xdr:row>78</xdr:row>
      <xdr:rowOff>80962</xdr:rowOff>
    </xdr:to>
    <xdr:graphicFrame macro="">
      <xdr:nvGraphicFramePr>
        <xdr:cNvPr id="18" name="Диаграмма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19</xdr:col>
      <xdr:colOff>57150</xdr:colOff>
      <xdr:row>78</xdr:row>
      <xdr:rowOff>195262</xdr:rowOff>
    </xdr:from>
    <xdr:to>
      <xdr:col>26</xdr:col>
      <xdr:colOff>361950</xdr:colOff>
      <xdr:row>92</xdr:row>
      <xdr:rowOff>138112</xdr:rowOff>
    </xdr:to>
    <xdr:graphicFrame macro="">
      <xdr:nvGraphicFramePr>
        <xdr:cNvPr id="19" name="Диаграмма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142875</xdr:colOff>
      <xdr:row>75</xdr:row>
      <xdr:rowOff>128587</xdr:rowOff>
    </xdr:from>
    <xdr:to>
      <xdr:col>18</xdr:col>
      <xdr:colOff>447675</xdr:colOff>
      <xdr:row>89</xdr:row>
      <xdr:rowOff>71437</xdr:rowOff>
    </xdr:to>
    <xdr:graphicFrame macro="">
      <xdr:nvGraphicFramePr>
        <xdr:cNvPr id="20" name="Диаграмма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219075</xdr:colOff>
      <xdr:row>89</xdr:row>
      <xdr:rowOff>128587</xdr:rowOff>
    </xdr:from>
    <xdr:to>
      <xdr:col>18</xdr:col>
      <xdr:colOff>523875</xdr:colOff>
      <xdr:row>103</xdr:row>
      <xdr:rowOff>71437</xdr:rowOff>
    </xdr:to>
    <xdr:graphicFrame macro="">
      <xdr:nvGraphicFramePr>
        <xdr:cNvPr id="21" name="Диаграмма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219075</xdr:colOff>
      <xdr:row>47</xdr:row>
      <xdr:rowOff>109537</xdr:rowOff>
    </xdr:from>
    <xdr:to>
      <xdr:col>10</xdr:col>
      <xdr:colOff>438150</xdr:colOff>
      <xdr:row>61</xdr:row>
      <xdr:rowOff>71437</xdr:rowOff>
    </xdr:to>
    <xdr:graphicFrame macro="">
      <xdr:nvGraphicFramePr>
        <xdr:cNvPr id="22" name="Диаграмма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342900</xdr:colOff>
      <xdr:row>61</xdr:row>
      <xdr:rowOff>195262</xdr:rowOff>
    </xdr:from>
    <xdr:to>
      <xdr:col>10</xdr:col>
      <xdr:colOff>561975</xdr:colOff>
      <xdr:row>75</xdr:row>
      <xdr:rowOff>138112</xdr:rowOff>
    </xdr:to>
    <xdr:graphicFrame macro="">
      <xdr:nvGraphicFramePr>
        <xdr:cNvPr id="23" name="Диаграмма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0"/>
  <sheetViews>
    <sheetView tabSelected="1" zoomScaleNormal="100" workbookViewId="0">
      <pane xSplit="4" ySplit="6" topLeftCell="E58" activePane="bottomRight" state="frozen"/>
      <selection pane="topRight" activeCell="E1" sqref="E1"/>
      <selection pane="bottomLeft" activeCell="A9" sqref="A9"/>
      <selection pane="bottomRight" activeCell="A2" sqref="A2:D2"/>
    </sheetView>
  </sheetViews>
  <sheetFormatPr defaultColWidth="9.140625" defaultRowHeight="15.75" outlineLevelCol="1" x14ac:dyDescent="0.25"/>
  <cols>
    <col min="1" max="1" width="3.7109375" style="2" customWidth="1"/>
    <col min="2" max="2" width="5.140625" style="1" customWidth="1"/>
    <col min="3" max="3" width="17" style="1" customWidth="1"/>
    <col min="4" max="4" width="13.5703125" style="7" customWidth="1"/>
    <col min="5" max="5" width="9" style="37" customWidth="1"/>
    <col min="6" max="6" width="9.28515625" style="38" customWidth="1" outlineLevel="1"/>
    <col min="7" max="7" width="6.7109375" style="1" customWidth="1" outlineLevel="1"/>
    <col min="8" max="8" width="7" style="26" customWidth="1" outlineLevel="1"/>
    <col min="9" max="9" width="6.140625" style="26" customWidth="1" outlineLevel="1"/>
    <col min="10" max="10" width="6.85546875" style="26" customWidth="1" outlineLevel="1"/>
    <col min="11" max="11" width="6.28515625" style="26" customWidth="1" outlineLevel="1"/>
    <col min="12" max="12" width="7" style="26" customWidth="1" outlineLevel="1"/>
    <col min="13" max="13" width="5.5703125" style="26" customWidth="1" outlineLevel="1"/>
    <col min="14" max="14" width="6.85546875" style="26" customWidth="1" outlineLevel="1"/>
    <col min="15" max="15" width="6.140625" style="26" customWidth="1" outlineLevel="1"/>
    <col min="16" max="16" width="6.7109375" style="26" customWidth="1" outlineLevel="1"/>
    <col min="17" max="17" width="6.28515625" style="26" customWidth="1" outlineLevel="1"/>
    <col min="18" max="18" width="7" style="26" customWidth="1" outlineLevel="1"/>
    <col min="19" max="19" width="7.5703125" style="2" hidden="1" customWidth="1" outlineLevel="1"/>
    <col min="20" max="20" width="22.28515625" style="2" customWidth="1" outlineLevel="1"/>
    <col min="21" max="21" width="0.7109375" style="6" hidden="1" customWidth="1" outlineLevel="1"/>
    <col min="22" max="22" width="9.140625" style="1" collapsed="1"/>
    <col min="23" max="16384" width="9.140625" style="1"/>
  </cols>
  <sheetData>
    <row r="1" spans="1:21" ht="45.75" customHeight="1" x14ac:dyDescent="0.3">
      <c r="A1" s="94" t="s">
        <v>65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</row>
    <row r="2" spans="1:21" ht="7.5" customHeight="1" x14ac:dyDescent="0.25"/>
    <row r="3" spans="1:21" s="8" customFormat="1" ht="15" customHeight="1" x14ac:dyDescent="0.25">
      <c r="A3" s="106" t="s">
        <v>0</v>
      </c>
      <c r="B3" s="96" t="s">
        <v>1</v>
      </c>
      <c r="C3" s="97"/>
      <c r="D3" s="97"/>
      <c r="E3" s="111" t="s">
        <v>28</v>
      </c>
      <c r="F3" s="111"/>
      <c r="G3" s="107" t="s">
        <v>2</v>
      </c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9"/>
      <c r="U3" s="110"/>
    </row>
    <row r="4" spans="1:21" s="8" customFormat="1" ht="24.75" customHeight="1" x14ac:dyDescent="0.25">
      <c r="A4" s="106"/>
      <c r="B4" s="98"/>
      <c r="C4" s="99"/>
      <c r="D4" s="99"/>
      <c r="E4" s="111"/>
      <c r="F4" s="111"/>
      <c r="G4" s="111" t="s">
        <v>3</v>
      </c>
      <c r="H4" s="111"/>
      <c r="I4" s="95" t="s">
        <v>4</v>
      </c>
      <c r="J4" s="95"/>
      <c r="K4" s="95" t="s">
        <v>5</v>
      </c>
      <c r="L4" s="95"/>
      <c r="M4" s="95" t="s">
        <v>6</v>
      </c>
      <c r="N4" s="95"/>
      <c r="O4" s="95" t="s">
        <v>7</v>
      </c>
      <c r="P4" s="95"/>
      <c r="Q4" s="95" t="s">
        <v>53</v>
      </c>
      <c r="R4" s="95"/>
      <c r="S4" s="102" t="s">
        <v>8</v>
      </c>
      <c r="T4" s="104" t="s">
        <v>30</v>
      </c>
      <c r="U4" s="102" t="s">
        <v>33</v>
      </c>
    </row>
    <row r="5" spans="1:21" s="8" customFormat="1" ht="39" customHeight="1" x14ac:dyDescent="0.25">
      <c r="A5" s="106"/>
      <c r="B5" s="100"/>
      <c r="C5" s="101"/>
      <c r="D5" s="101"/>
      <c r="E5" s="39" t="s">
        <v>57</v>
      </c>
      <c r="F5" s="40" t="s">
        <v>14</v>
      </c>
      <c r="G5" s="39" t="s">
        <v>10</v>
      </c>
      <c r="H5" s="39" t="s">
        <v>11</v>
      </c>
      <c r="I5" s="39" t="s">
        <v>10</v>
      </c>
      <c r="J5" s="39" t="s">
        <v>11</v>
      </c>
      <c r="K5" s="39" t="s">
        <v>10</v>
      </c>
      <c r="L5" s="39" t="s">
        <v>11</v>
      </c>
      <c r="M5" s="39" t="s">
        <v>10</v>
      </c>
      <c r="N5" s="39" t="s">
        <v>11</v>
      </c>
      <c r="O5" s="39" t="s">
        <v>10</v>
      </c>
      <c r="P5" s="39" t="s">
        <v>11</v>
      </c>
      <c r="Q5" s="39" t="s">
        <v>10</v>
      </c>
      <c r="R5" s="39" t="s">
        <v>11</v>
      </c>
      <c r="S5" s="103"/>
      <c r="T5" s="105"/>
      <c r="U5" s="103"/>
    </row>
    <row r="6" spans="1:21" s="8" customFormat="1" x14ac:dyDescent="0.25">
      <c r="A6" s="65"/>
      <c r="B6" s="90" t="s">
        <v>26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66"/>
      <c r="U6" s="67"/>
    </row>
    <row r="7" spans="1:21" s="8" customFormat="1" ht="18" customHeight="1" x14ac:dyDescent="0.25">
      <c r="A7" s="58">
        <v>1</v>
      </c>
      <c r="B7" s="88" t="s">
        <v>54</v>
      </c>
      <c r="C7" s="88"/>
      <c r="D7" s="88"/>
      <c r="E7" s="41">
        <v>42583</v>
      </c>
      <c r="F7" s="41">
        <v>42856</v>
      </c>
      <c r="G7" s="4">
        <v>100</v>
      </c>
      <c r="H7" s="27">
        <v>42673</v>
      </c>
      <c r="I7" s="28">
        <v>100</v>
      </c>
      <c r="J7" s="27">
        <v>42650</v>
      </c>
      <c r="K7" s="28">
        <v>100</v>
      </c>
      <c r="L7" s="27">
        <v>42689</v>
      </c>
      <c r="M7" s="28">
        <v>100</v>
      </c>
      <c r="N7" s="27">
        <v>42689</v>
      </c>
      <c r="O7" s="28">
        <v>100</v>
      </c>
      <c r="P7" s="27">
        <v>42655</v>
      </c>
      <c r="Q7" s="28">
        <v>100</v>
      </c>
      <c r="R7" s="27">
        <v>42856</v>
      </c>
      <c r="S7" s="4" t="s">
        <v>9</v>
      </c>
      <c r="T7" s="12">
        <f>(G7+I7+K7+M7+O7+Q7)/6</f>
        <v>100</v>
      </c>
      <c r="U7" s="51" t="e">
        <f>#REF!/(T7/100*#REF!)*100</f>
        <v>#REF!</v>
      </c>
    </row>
    <row r="8" spans="1:21" s="8" customFormat="1" ht="32.25" customHeight="1" x14ac:dyDescent="0.25">
      <c r="A8" s="58">
        <v>2</v>
      </c>
      <c r="B8" s="88" t="s">
        <v>55</v>
      </c>
      <c r="C8" s="88"/>
      <c r="D8" s="88"/>
      <c r="E8" s="41">
        <v>42530</v>
      </c>
      <c r="F8" s="41">
        <v>42856</v>
      </c>
      <c r="G8" s="53">
        <v>100</v>
      </c>
      <c r="H8" s="54">
        <v>42673</v>
      </c>
      <c r="I8" s="55">
        <v>100</v>
      </c>
      <c r="J8" s="54">
        <v>42616</v>
      </c>
      <c r="K8" s="55">
        <v>100</v>
      </c>
      <c r="L8" s="54">
        <v>42616</v>
      </c>
      <c r="M8" s="55">
        <v>100</v>
      </c>
      <c r="N8" s="54">
        <v>42613</v>
      </c>
      <c r="O8" s="55">
        <v>100</v>
      </c>
      <c r="P8" s="54">
        <v>42613</v>
      </c>
      <c r="Q8" s="55">
        <v>100</v>
      </c>
      <c r="R8" s="27">
        <v>42856</v>
      </c>
      <c r="S8" s="4" t="s">
        <v>9</v>
      </c>
      <c r="T8" s="12">
        <f>(G8+I8+K8+M8+O8+Q8)/6</f>
        <v>100</v>
      </c>
      <c r="U8" s="51" t="e">
        <f>#REF!/(T8/100*#REF!)*100</f>
        <v>#REF!</v>
      </c>
    </row>
    <row r="9" spans="1:21" s="8" customFormat="1" ht="22.5" x14ac:dyDescent="0.25">
      <c r="A9" s="58">
        <v>3</v>
      </c>
      <c r="B9" s="88" t="s">
        <v>34</v>
      </c>
      <c r="C9" s="88"/>
      <c r="D9" s="88"/>
      <c r="E9" s="41">
        <v>42614</v>
      </c>
      <c r="F9" s="41">
        <v>42724</v>
      </c>
      <c r="G9" s="53">
        <v>100</v>
      </c>
      <c r="H9" s="54">
        <v>42689</v>
      </c>
      <c r="I9" s="55">
        <v>100</v>
      </c>
      <c r="J9" s="54">
        <v>42748</v>
      </c>
      <c r="K9" s="55">
        <v>100</v>
      </c>
      <c r="L9" s="54">
        <v>42689</v>
      </c>
      <c r="M9" s="55">
        <v>100</v>
      </c>
      <c r="N9" s="54">
        <v>42689</v>
      </c>
      <c r="O9" s="55">
        <v>100</v>
      </c>
      <c r="P9" s="54">
        <v>42689</v>
      </c>
      <c r="Q9" s="55">
        <v>100</v>
      </c>
      <c r="R9" s="57" t="s">
        <v>32</v>
      </c>
      <c r="S9" s="4" t="s">
        <v>9</v>
      </c>
      <c r="T9" s="12">
        <f>(G9*0.105+I9*0.397+K9*0.289+M9*0.149+O9*0.04+Q9*0.02)</f>
        <v>100</v>
      </c>
      <c r="U9" s="51" t="e">
        <f>#REF!/(T9/100*#REF!)*100</f>
        <v>#REF!</v>
      </c>
    </row>
    <row r="10" spans="1:21" s="8" customFormat="1" ht="35.25" customHeight="1" x14ac:dyDescent="0.25">
      <c r="A10" s="58">
        <v>4</v>
      </c>
      <c r="B10" s="88" t="s">
        <v>56</v>
      </c>
      <c r="C10" s="88"/>
      <c r="D10" s="88"/>
      <c r="E10" s="41">
        <v>42614</v>
      </c>
      <c r="F10" s="41">
        <v>42886</v>
      </c>
      <c r="G10" s="53">
        <v>100</v>
      </c>
      <c r="H10" s="54">
        <v>42846</v>
      </c>
      <c r="I10" s="55">
        <v>100</v>
      </c>
      <c r="J10" s="54">
        <v>42886</v>
      </c>
      <c r="K10" s="55">
        <v>100</v>
      </c>
      <c r="L10" s="54">
        <v>42886</v>
      </c>
      <c r="M10" s="55">
        <v>100</v>
      </c>
      <c r="N10" s="54">
        <v>42886</v>
      </c>
      <c r="O10" s="55">
        <v>100</v>
      </c>
      <c r="P10" s="54">
        <v>42886</v>
      </c>
      <c r="Q10" s="55">
        <v>100</v>
      </c>
      <c r="R10" s="54">
        <v>42886</v>
      </c>
      <c r="S10" s="4" t="s">
        <v>9</v>
      </c>
      <c r="T10" s="12">
        <f>G10*0.086+I10*0.273+K10*0.186+M10*0.102+O10*0.046+Q10*0.307</f>
        <v>100</v>
      </c>
      <c r="U10" s="51" t="e">
        <f>#REF!/(T10/100*#REF!)*100</f>
        <v>#REF!</v>
      </c>
    </row>
    <row r="11" spans="1:21" s="8" customFormat="1" x14ac:dyDescent="0.25">
      <c r="A11" s="59"/>
      <c r="B11" s="84" t="s">
        <v>20</v>
      </c>
      <c r="C11" s="84"/>
      <c r="D11" s="84"/>
      <c r="E11" s="42"/>
      <c r="F11" s="43"/>
      <c r="G11" s="2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21"/>
      <c r="T11" s="16"/>
      <c r="U11" s="13" t="e">
        <f>#REF!/(T11/100*#REF!)*100</f>
        <v>#REF!</v>
      </c>
    </row>
    <row r="12" spans="1:21" s="8" customFormat="1" x14ac:dyDescent="0.25">
      <c r="A12" s="60"/>
      <c r="B12" s="85" t="s">
        <v>16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7"/>
      <c r="T12" s="9"/>
      <c r="U12" s="10"/>
    </row>
    <row r="13" spans="1:21" s="11" customFormat="1" ht="33" customHeight="1" x14ac:dyDescent="0.25">
      <c r="A13" s="61">
        <v>5</v>
      </c>
      <c r="B13" s="88" t="s">
        <v>35</v>
      </c>
      <c r="C13" s="88"/>
      <c r="D13" s="88"/>
      <c r="E13" s="41">
        <v>42552</v>
      </c>
      <c r="F13" s="41">
        <v>42945</v>
      </c>
      <c r="G13" s="53">
        <v>99</v>
      </c>
      <c r="H13" s="54">
        <v>42633</v>
      </c>
      <c r="I13" s="55">
        <v>80</v>
      </c>
      <c r="J13" s="54">
        <v>42945</v>
      </c>
      <c r="K13" s="55">
        <v>55</v>
      </c>
      <c r="L13" s="54">
        <v>42945</v>
      </c>
      <c r="M13" s="55">
        <v>50</v>
      </c>
      <c r="N13" s="54">
        <v>42945</v>
      </c>
      <c r="O13" s="55">
        <v>95</v>
      </c>
      <c r="P13" s="54">
        <v>42945</v>
      </c>
      <c r="Q13" s="55">
        <v>100</v>
      </c>
      <c r="R13" s="54">
        <v>42704</v>
      </c>
      <c r="S13" s="53" t="s">
        <v>9</v>
      </c>
      <c r="T13" s="12">
        <f>G13*0.11+I13*0.32+K13*0.21+M13*0.1+O13*0.05+Q13*0.21</f>
        <v>78.789999999999992</v>
      </c>
      <c r="U13" s="51" t="e">
        <f>#REF!/(T13/100*#REF!)*100</f>
        <v>#REF!</v>
      </c>
    </row>
    <row r="14" spans="1:21" s="11" customFormat="1" x14ac:dyDescent="0.25">
      <c r="A14" s="62"/>
      <c r="B14" s="91" t="s">
        <v>22</v>
      </c>
      <c r="C14" s="91"/>
      <c r="D14" s="91"/>
      <c r="E14" s="44"/>
      <c r="F14" s="45"/>
      <c r="G14" s="23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23"/>
      <c r="T14" s="16">
        <f>T13</f>
        <v>78.789999999999992</v>
      </c>
      <c r="U14" s="13" t="e">
        <f>#REF!/(T14/100*#REF!)*100</f>
        <v>#REF!</v>
      </c>
    </row>
    <row r="15" spans="1:21" s="11" customFormat="1" x14ac:dyDescent="0.25">
      <c r="A15" s="63"/>
      <c r="B15" s="89" t="s">
        <v>31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14"/>
      <c r="U15" s="52"/>
    </row>
    <row r="16" spans="1:21" s="11" customFormat="1" ht="18" customHeight="1" x14ac:dyDescent="0.25">
      <c r="A16" s="61">
        <v>6</v>
      </c>
      <c r="B16" s="92" t="s">
        <v>36</v>
      </c>
      <c r="C16" s="92"/>
      <c r="D16" s="92"/>
      <c r="E16" s="41">
        <v>42562</v>
      </c>
      <c r="F16" s="41">
        <v>42729</v>
      </c>
      <c r="G16" s="4">
        <v>100</v>
      </c>
      <c r="H16" s="27" t="s">
        <v>60</v>
      </c>
      <c r="I16" s="28">
        <v>100</v>
      </c>
      <c r="J16" s="27" t="s">
        <v>60</v>
      </c>
      <c r="K16" s="28">
        <v>100</v>
      </c>
      <c r="L16" s="27" t="s">
        <v>60</v>
      </c>
      <c r="M16" s="28">
        <v>100</v>
      </c>
      <c r="N16" s="27" t="s">
        <v>60</v>
      </c>
      <c r="O16" s="28">
        <v>100</v>
      </c>
      <c r="P16" s="27" t="s">
        <v>59</v>
      </c>
      <c r="Q16" s="28">
        <v>100</v>
      </c>
      <c r="R16" s="27">
        <v>42691</v>
      </c>
      <c r="S16" s="24" t="s">
        <v>9</v>
      </c>
      <c r="T16" s="15">
        <f>(G16+I16+K16+M16+O16+Q16)/6</f>
        <v>100</v>
      </c>
      <c r="U16" s="51" t="e">
        <f>#REF!/(T16/100*#REF!)*100</f>
        <v>#REF!</v>
      </c>
    </row>
    <row r="17" spans="1:21" s="11" customFormat="1" ht="18" customHeight="1" x14ac:dyDescent="0.25">
      <c r="A17" s="61">
        <v>7</v>
      </c>
      <c r="B17" s="92" t="s">
        <v>37</v>
      </c>
      <c r="C17" s="92"/>
      <c r="D17" s="92"/>
      <c r="E17" s="41">
        <v>42565</v>
      </c>
      <c r="F17" s="41">
        <v>42674</v>
      </c>
      <c r="G17" s="4" t="s">
        <v>9</v>
      </c>
      <c r="H17" s="29"/>
      <c r="I17" s="28" t="s">
        <v>9</v>
      </c>
      <c r="J17" s="29"/>
      <c r="K17" s="28" t="s">
        <v>9</v>
      </c>
      <c r="L17" s="29"/>
      <c r="M17" s="28" t="s">
        <v>9</v>
      </c>
      <c r="N17" s="29"/>
      <c r="O17" s="28" t="s">
        <v>9</v>
      </c>
      <c r="P17" s="29"/>
      <c r="Q17" s="28">
        <v>100</v>
      </c>
      <c r="R17" s="27">
        <v>42674</v>
      </c>
      <c r="S17" s="24" t="s">
        <v>9</v>
      </c>
      <c r="T17" s="15">
        <f>Q17</f>
        <v>100</v>
      </c>
      <c r="U17" s="51" t="e">
        <f>#REF!/(T17/100*#REF!)*100</f>
        <v>#REF!</v>
      </c>
    </row>
    <row r="18" spans="1:21" s="11" customFormat="1" ht="18" customHeight="1" x14ac:dyDescent="0.25">
      <c r="A18" s="61">
        <v>8</v>
      </c>
      <c r="B18" s="92" t="s">
        <v>12</v>
      </c>
      <c r="C18" s="92"/>
      <c r="D18" s="92"/>
      <c r="E18" s="41">
        <v>42600</v>
      </c>
      <c r="F18" s="41">
        <v>42674</v>
      </c>
      <c r="G18" s="4" t="s">
        <v>9</v>
      </c>
      <c r="H18" s="29"/>
      <c r="I18" s="28" t="s">
        <v>9</v>
      </c>
      <c r="J18" s="29"/>
      <c r="K18" s="28" t="s">
        <v>9</v>
      </c>
      <c r="L18" s="29"/>
      <c r="M18" s="28" t="s">
        <v>9</v>
      </c>
      <c r="N18" s="29"/>
      <c r="O18" s="28" t="s">
        <v>9</v>
      </c>
      <c r="P18" s="29"/>
      <c r="Q18" s="28">
        <v>100</v>
      </c>
      <c r="R18" s="27">
        <v>42671</v>
      </c>
      <c r="S18" s="24" t="s">
        <v>9</v>
      </c>
      <c r="T18" s="15">
        <f>Q18</f>
        <v>100</v>
      </c>
      <c r="U18" s="51" t="e">
        <f>#REF!/(T18/100*#REF!)*100</f>
        <v>#REF!</v>
      </c>
    </row>
    <row r="19" spans="1:21" s="11" customFormat="1" ht="18" customHeight="1" x14ac:dyDescent="0.25">
      <c r="A19" s="61">
        <v>9</v>
      </c>
      <c r="B19" s="92" t="s">
        <v>13</v>
      </c>
      <c r="C19" s="92"/>
      <c r="D19" s="92"/>
      <c r="E19" s="41">
        <v>42625</v>
      </c>
      <c r="F19" s="41">
        <v>42674</v>
      </c>
      <c r="G19" s="4" t="s">
        <v>9</v>
      </c>
      <c r="H19" s="29"/>
      <c r="I19" s="28" t="s">
        <v>9</v>
      </c>
      <c r="J19" s="29"/>
      <c r="K19" s="28" t="s">
        <v>9</v>
      </c>
      <c r="L19" s="29"/>
      <c r="M19" s="28" t="s">
        <v>9</v>
      </c>
      <c r="N19" s="29"/>
      <c r="O19" s="28" t="s">
        <v>9</v>
      </c>
      <c r="P19" s="29"/>
      <c r="Q19" s="28">
        <v>100</v>
      </c>
      <c r="R19" s="27">
        <v>42671</v>
      </c>
      <c r="S19" s="24" t="s">
        <v>9</v>
      </c>
      <c r="T19" s="15">
        <f>Q19</f>
        <v>100</v>
      </c>
      <c r="U19" s="12"/>
    </row>
    <row r="20" spans="1:21" s="11" customFormat="1" x14ac:dyDescent="0.25">
      <c r="A20" s="62"/>
      <c r="B20" s="91" t="s">
        <v>21</v>
      </c>
      <c r="C20" s="91"/>
      <c r="D20" s="91"/>
      <c r="E20" s="44"/>
      <c r="F20" s="45"/>
      <c r="G20" s="23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23"/>
      <c r="T20" s="16"/>
      <c r="U20" s="13" t="e">
        <f>#REF!/(T20/100*#REF!)*100</f>
        <v>#REF!</v>
      </c>
    </row>
    <row r="21" spans="1:21" s="11" customFormat="1" x14ac:dyDescent="0.25">
      <c r="A21" s="63"/>
      <c r="B21" s="89" t="s">
        <v>17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14"/>
      <c r="U21" s="52"/>
    </row>
    <row r="22" spans="1:21" s="11" customFormat="1" ht="18" customHeight="1" x14ac:dyDescent="0.25">
      <c r="A22" s="61">
        <v>10</v>
      </c>
      <c r="B22" s="92" t="s">
        <v>38</v>
      </c>
      <c r="C22" s="92"/>
      <c r="D22" s="92"/>
      <c r="E22" s="41">
        <v>42559</v>
      </c>
      <c r="F22" s="41">
        <v>42608</v>
      </c>
      <c r="G22" s="4">
        <v>100</v>
      </c>
      <c r="H22" s="27">
        <v>42608</v>
      </c>
      <c r="I22" s="28">
        <v>100</v>
      </c>
      <c r="J22" s="27">
        <v>42597</v>
      </c>
      <c r="K22" s="28">
        <v>100</v>
      </c>
      <c r="L22" s="27">
        <v>42607</v>
      </c>
      <c r="M22" s="28">
        <v>100</v>
      </c>
      <c r="N22" s="27">
        <v>42606</v>
      </c>
      <c r="O22" s="28" t="s">
        <v>9</v>
      </c>
      <c r="P22" s="29"/>
      <c r="Q22" s="28" t="s">
        <v>9</v>
      </c>
      <c r="R22" s="29"/>
      <c r="S22" s="24" t="s">
        <v>9</v>
      </c>
      <c r="T22" s="15">
        <f>(G22+I22+K22+M22)/4</f>
        <v>100</v>
      </c>
      <c r="U22" s="51" t="e">
        <f>#REF!/(T22/100*#REF!)*100</f>
        <v>#REF!</v>
      </c>
    </row>
    <row r="23" spans="1:21" s="11" customFormat="1" ht="18" customHeight="1" x14ac:dyDescent="0.25">
      <c r="A23" s="61">
        <v>11</v>
      </c>
      <c r="B23" s="92" t="s">
        <v>39</v>
      </c>
      <c r="C23" s="92"/>
      <c r="D23" s="92"/>
      <c r="E23" s="41">
        <v>42559</v>
      </c>
      <c r="F23" s="41">
        <v>42608</v>
      </c>
      <c r="G23" s="4">
        <v>100</v>
      </c>
      <c r="H23" s="27">
        <v>42608</v>
      </c>
      <c r="I23" s="28">
        <v>100</v>
      </c>
      <c r="J23" s="27">
        <v>42597</v>
      </c>
      <c r="K23" s="28">
        <v>100</v>
      </c>
      <c r="L23" s="27">
        <v>42607</v>
      </c>
      <c r="M23" s="28">
        <v>100</v>
      </c>
      <c r="N23" s="27">
        <v>42606</v>
      </c>
      <c r="O23" s="28" t="s">
        <v>9</v>
      </c>
      <c r="P23" s="29"/>
      <c r="Q23" s="28" t="s">
        <v>9</v>
      </c>
      <c r="R23" s="29"/>
      <c r="S23" s="24" t="s">
        <v>9</v>
      </c>
      <c r="T23" s="15">
        <f>(G23+I23+K23+M23)/4</f>
        <v>100</v>
      </c>
      <c r="U23" s="51" t="e">
        <f>#REF!/(T23/100*#REF!)*100</f>
        <v>#REF!</v>
      </c>
    </row>
    <row r="24" spans="1:21" s="11" customFormat="1" x14ac:dyDescent="0.25">
      <c r="A24" s="22"/>
      <c r="B24" s="91" t="s">
        <v>23</v>
      </c>
      <c r="C24" s="91"/>
      <c r="D24" s="91"/>
      <c r="E24" s="44"/>
      <c r="F24" s="45"/>
      <c r="G24" s="23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23"/>
      <c r="T24" s="16"/>
      <c r="U24" s="13" t="e">
        <f>#REF!/(T24/100*#REF!)*100</f>
        <v>#REF!</v>
      </c>
    </row>
    <row r="25" spans="1:21" s="11" customFormat="1" ht="15.75" customHeight="1" x14ac:dyDescent="0.25">
      <c r="A25" s="5"/>
      <c r="B25" s="86" t="s">
        <v>18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U25" s="52"/>
    </row>
    <row r="26" spans="1:21" s="11" customFormat="1" ht="18" customHeight="1" x14ac:dyDescent="0.25">
      <c r="A26" s="3">
        <v>12</v>
      </c>
      <c r="B26" s="112" t="s">
        <v>40</v>
      </c>
      <c r="C26" s="113"/>
      <c r="D26" s="114"/>
      <c r="E26" s="41">
        <v>42552</v>
      </c>
      <c r="F26" s="41">
        <v>42794</v>
      </c>
      <c r="G26" s="4">
        <v>100</v>
      </c>
      <c r="H26" s="27">
        <v>42794</v>
      </c>
      <c r="I26" s="28" t="s">
        <v>9</v>
      </c>
      <c r="J26" s="29"/>
      <c r="K26" s="28" t="s">
        <v>9</v>
      </c>
      <c r="L26" s="29"/>
      <c r="M26" s="28" t="s">
        <v>9</v>
      </c>
      <c r="N26" s="29"/>
      <c r="O26" s="28" t="s">
        <v>9</v>
      </c>
      <c r="P26" s="29"/>
      <c r="Q26" s="28">
        <v>100</v>
      </c>
      <c r="R26" s="27">
        <v>42643</v>
      </c>
      <c r="S26" s="24" t="s">
        <v>9</v>
      </c>
      <c r="T26" s="15">
        <f>(G26+Q26)/2</f>
        <v>100</v>
      </c>
      <c r="U26" s="51" t="e">
        <f>#REF!/(T26/100*#REF!)*100</f>
        <v>#REF!</v>
      </c>
    </row>
    <row r="27" spans="1:21" s="11" customFormat="1" ht="18" customHeight="1" x14ac:dyDescent="0.25">
      <c r="A27" s="3">
        <v>13</v>
      </c>
      <c r="B27" s="92" t="s">
        <v>41</v>
      </c>
      <c r="C27" s="92"/>
      <c r="D27" s="92"/>
      <c r="E27" s="41">
        <v>42567</v>
      </c>
      <c r="F27" s="41">
        <v>42794</v>
      </c>
      <c r="G27" s="4">
        <v>100</v>
      </c>
      <c r="H27" s="27" t="s">
        <v>64</v>
      </c>
      <c r="I27" s="28" t="s">
        <v>9</v>
      </c>
      <c r="J27" s="29"/>
      <c r="K27" s="28" t="s">
        <v>9</v>
      </c>
      <c r="L27" s="29"/>
      <c r="M27" s="28" t="s">
        <v>9</v>
      </c>
      <c r="N27" s="29"/>
      <c r="O27" s="28" t="s">
        <v>9</v>
      </c>
      <c r="P27" s="29"/>
      <c r="Q27" s="28">
        <v>100</v>
      </c>
      <c r="R27" s="27">
        <v>42643</v>
      </c>
      <c r="S27" s="24" t="s">
        <v>9</v>
      </c>
      <c r="T27" s="15">
        <f t="shared" ref="T27:T28" si="0">(G27+Q27)/2</f>
        <v>100</v>
      </c>
      <c r="U27" s="51" t="e">
        <f>#REF!/(T27/100*#REF!)*100</f>
        <v>#REF!</v>
      </c>
    </row>
    <row r="28" spans="1:21" s="11" customFormat="1" ht="18" customHeight="1" x14ac:dyDescent="0.25">
      <c r="A28" s="3">
        <v>14</v>
      </c>
      <c r="B28" s="92" t="s">
        <v>42</v>
      </c>
      <c r="C28" s="92"/>
      <c r="D28" s="92"/>
      <c r="E28" s="41">
        <v>42583</v>
      </c>
      <c r="F28" s="41">
        <v>42794</v>
      </c>
      <c r="G28" s="4">
        <v>100</v>
      </c>
      <c r="H28" s="27" t="s">
        <v>64</v>
      </c>
      <c r="I28" s="28" t="s">
        <v>9</v>
      </c>
      <c r="J28" s="29"/>
      <c r="K28" s="28" t="s">
        <v>9</v>
      </c>
      <c r="L28" s="29"/>
      <c r="M28" s="28" t="s">
        <v>9</v>
      </c>
      <c r="N28" s="29"/>
      <c r="O28" s="28" t="s">
        <v>9</v>
      </c>
      <c r="P28" s="29"/>
      <c r="Q28" s="28">
        <v>100</v>
      </c>
      <c r="R28" s="27">
        <v>42643</v>
      </c>
      <c r="S28" s="24" t="s">
        <v>9</v>
      </c>
      <c r="T28" s="15">
        <f t="shared" si="0"/>
        <v>100</v>
      </c>
      <c r="U28" s="51" t="e">
        <f>#REF!/(T28/100*#REF!)*100</f>
        <v>#REF!</v>
      </c>
    </row>
    <row r="29" spans="1:21" s="11" customFormat="1" x14ac:dyDescent="0.25">
      <c r="A29" s="3">
        <v>15</v>
      </c>
      <c r="B29" s="92" t="s">
        <v>58</v>
      </c>
      <c r="C29" s="92"/>
      <c r="D29" s="92"/>
      <c r="E29" s="41">
        <v>42629</v>
      </c>
      <c r="F29" s="41">
        <v>42676</v>
      </c>
      <c r="G29" s="4" t="s">
        <v>9</v>
      </c>
      <c r="H29" s="29"/>
      <c r="I29" s="28" t="s">
        <v>9</v>
      </c>
      <c r="J29" s="29"/>
      <c r="K29" s="28" t="s">
        <v>9</v>
      </c>
      <c r="L29" s="29"/>
      <c r="M29" s="28" t="s">
        <v>9</v>
      </c>
      <c r="N29" s="29"/>
      <c r="O29" s="28" t="s">
        <v>9</v>
      </c>
      <c r="P29" s="29"/>
      <c r="Q29" s="28">
        <v>100</v>
      </c>
      <c r="R29" s="27">
        <v>42676</v>
      </c>
      <c r="S29" s="24" t="s">
        <v>9</v>
      </c>
      <c r="T29" s="15">
        <f>Q29</f>
        <v>100</v>
      </c>
      <c r="U29" s="12"/>
    </row>
    <row r="30" spans="1:21" s="11" customFormat="1" ht="18" customHeight="1" x14ac:dyDescent="0.25">
      <c r="A30" s="3">
        <v>16</v>
      </c>
      <c r="B30" s="92" t="s">
        <v>43</v>
      </c>
      <c r="C30" s="92"/>
      <c r="D30" s="92"/>
      <c r="E30" s="41">
        <v>42611</v>
      </c>
      <c r="F30" s="41">
        <v>42676</v>
      </c>
      <c r="G30" s="4" t="s">
        <v>9</v>
      </c>
      <c r="H30" s="29"/>
      <c r="I30" s="28" t="s">
        <v>9</v>
      </c>
      <c r="J30" s="29"/>
      <c r="K30" s="28" t="s">
        <v>9</v>
      </c>
      <c r="L30" s="29"/>
      <c r="M30" s="28" t="s">
        <v>9</v>
      </c>
      <c r="N30" s="29"/>
      <c r="O30" s="28" t="s">
        <v>9</v>
      </c>
      <c r="P30" s="29"/>
      <c r="Q30" s="28">
        <v>100</v>
      </c>
      <c r="R30" s="27">
        <v>42676</v>
      </c>
      <c r="S30" s="24" t="s">
        <v>9</v>
      </c>
      <c r="T30" s="15">
        <f>Q30</f>
        <v>100</v>
      </c>
      <c r="U30" s="12"/>
    </row>
    <row r="31" spans="1:21" s="11" customFormat="1" x14ac:dyDescent="0.25">
      <c r="A31" s="22"/>
      <c r="B31" s="91" t="s">
        <v>24</v>
      </c>
      <c r="C31" s="91"/>
      <c r="D31" s="91"/>
      <c r="E31" s="44"/>
      <c r="F31" s="45"/>
      <c r="G31" s="23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23"/>
      <c r="T31" s="16"/>
      <c r="U31" s="13" t="e">
        <f>#REF!/(T31/100*#REF!)*100</f>
        <v>#REF!</v>
      </c>
    </row>
    <row r="32" spans="1:21" s="11" customFormat="1" ht="15.75" customHeight="1" x14ac:dyDescent="0.25">
      <c r="A32" s="5"/>
      <c r="B32" s="86" t="s">
        <v>19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14"/>
      <c r="U32" s="52"/>
    </row>
    <row r="33" spans="1:21" s="11" customFormat="1" ht="18" customHeight="1" x14ac:dyDescent="0.25">
      <c r="A33" s="61">
        <v>17</v>
      </c>
      <c r="B33" s="112" t="s">
        <v>44</v>
      </c>
      <c r="C33" s="113"/>
      <c r="D33" s="114"/>
      <c r="E33" s="41">
        <v>42583</v>
      </c>
      <c r="F33" s="41">
        <v>42616</v>
      </c>
      <c r="G33" s="4" t="s">
        <v>9</v>
      </c>
      <c r="H33" s="29"/>
      <c r="I33" s="28" t="s">
        <v>9</v>
      </c>
      <c r="J33" s="29"/>
      <c r="K33" s="28" t="s">
        <v>9</v>
      </c>
      <c r="L33" s="29"/>
      <c r="M33" s="28" t="s">
        <v>9</v>
      </c>
      <c r="N33" s="29"/>
      <c r="O33" s="28" t="s">
        <v>9</v>
      </c>
      <c r="P33" s="29"/>
      <c r="Q33" s="28">
        <v>100</v>
      </c>
      <c r="R33" s="27">
        <v>42616</v>
      </c>
      <c r="S33" s="24" t="s">
        <v>9</v>
      </c>
      <c r="T33" s="15">
        <f>Q33</f>
        <v>100</v>
      </c>
      <c r="U33" s="51" t="e">
        <f>#REF!/(T33/100*#REF!)*100</f>
        <v>#REF!</v>
      </c>
    </row>
    <row r="34" spans="1:21" s="11" customFormat="1" ht="38.25" customHeight="1" x14ac:dyDescent="0.25">
      <c r="A34" s="61">
        <v>18</v>
      </c>
      <c r="B34" s="92" t="s">
        <v>45</v>
      </c>
      <c r="C34" s="92"/>
      <c r="D34" s="92"/>
      <c r="E34" s="41">
        <v>42583</v>
      </c>
      <c r="F34" s="41">
        <v>42616</v>
      </c>
      <c r="G34" s="53">
        <v>100</v>
      </c>
      <c r="H34" s="54">
        <v>42616</v>
      </c>
      <c r="I34" s="55">
        <v>100</v>
      </c>
      <c r="J34" s="54">
        <v>42616</v>
      </c>
      <c r="K34" s="55">
        <v>100</v>
      </c>
      <c r="L34" s="54">
        <v>42616</v>
      </c>
      <c r="M34" s="55">
        <v>100</v>
      </c>
      <c r="N34" s="54">
        <v>42616</v>
      </c>
      <c r="O34" s="55" t="s">
        <v>9</v>
      </c>
      <c r="P34" s="54">
        <v>42616</v>
      </c>
      <c r="Q34" s="55" t="s">
        <v>9</v>
      </c>
      <c r="R34" s="56"/>
      <c r="S34" s="24" t="s">
        <v>9</v>
      </c>
      <c r="T34" s="12">
        <f>(G34+I34+K34+M34)/4</f>
        <v>100</v>
      </c>
      <c r="U34" s="51" t="e">
        <f>#REF!/(T34/100*#REF!)*100</f>
        <v>#REF!</v>
      </c>
    </row>
    <row r="35" spans="1:21" s="11" customFormat="1" ht="18" customHeight="1" x14ac:dyDescent="0.25">
      <c r="A35" s="61">
        <v>19</v>
      </c>
      <c r="B35" s="92" t="s">
        <v>46</v>
      </c>
      <c r="C35" s="92"/>
      <c r="D35" s="92"/>
      <c r="E35" s="41">
        <v>42583</v>
      </c>
      <c r="F35" s="41">
        <v>42616</v>
      </c>
      <c r="G35" s="4" t="s">
        <v>9</v>
      </c>
      <c r="H35" s="29"/>
      <c r="I35" s="28" t="s">
        <v>9</v>
      </c>
      <c r="J35" s="29"/>
      <c r="K35" s="28" t="s">
        <v>9</v>
      </c>
      <c r="L35" s="29"/>
      <c r="M35" s="28" t="s">
        <v>9</v>
      </c>
      <c r="N35" s="29"/>
      <c r="O35" s="28" t="s">
        <v>9</v>
      </c>
      <c r="P35" s="29"/>
      <c r="Q35" s="28">
        <v>100</v>
      </c>
      <c r="R35" s="27">
        <v>42616</v>
      </c>
      <c r="S35" s="24" t="s">
        <v>9</v>
      </c>
      <c r="T35" s="15">
        <f>Q35</f>
        <v>100</v>
      </c>
      <c r="U35" s="51" t="e">
        <f>#REF!/(T35/100*#REF!)*100</f>
        <v>#REF!</v>
      </c>
    </row>
    <row r="36" spans="1:21" s="11" customFormat="1" x14ac:dyDescent="0.25">
      <c r="A36" s="62"/>
      <c r="B36" s="91" t="s">
        <v>25</v>
      </c>
      <c r="C36" s="91"/>
      <c r="D36" s="91"/>
      <c r="E36" s="44"/>
      <c r="F36" s="45"/>
      <c r="G36" s="23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23"/>
      <c r="T36" s="16"/>
      <c r="U36" s="13" t="e">
        <f>#REF!/(T36/100*#REF!)*100</f>
        <v>#REF!</v>
      </c>
    </row>
    <row r="37" spans="1:21" s="11" customFormat="1" x14ac:dyDescent="0.25">
      <c r="A37" s="63"/>
      <c r="B37" s="89" t="s">
        <v>29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U37" s="52"/>
    </row>
    <row r="38" spans="1:21" s="11" customFormat="1" ht="36.75" customHeight="1" x14ac:dyDescent="0.25">
      <c r="A38" s="61">
        <v>20</v>
      </c>
      <c r="B38" s="88" t="s">
        <v>47</v>
      </c>
      <c r="C38" s="88"/>
      <c r="D38" s="88"/>
      <c r="E38" s="41">
        <v>42584</v>
      </c>
      <c r="F38" s="41">
        <v>42733</v>
      </c>
      <c r="G38" s="53">
        <v>100</v>
      </c>
      <c r="H38" s="54">
        <v>42613</v>
      </c>
      <c r="I38" s="55">
        <v>100</v>
      </c>
      <c r="J38" s="54">
        <v>42613</v>
      </c>
      <c r="K38" s="55">
        <v>100</v>
      </c>
      <c r="L38" s="54">
        <v>42642</v>
      </c>
      <c r="M38" s="55">
        <v>100</v>
      </c>
      <c r="N38" s="54">
        <v>42642</v>
      </c>
      <c r="O38" s="55" t="s">
        <v>9</v>
      </c>
      <c r="P38" s="56"/>
      <c r="Q38" s="55">
        <v>100</v>
      </c>
      <c r="R38" s="54">
        <v>42733</v>
      </c>
      <c r="S38" s="64" t="s">
        <v>9</v>
      </c>
      <c r="T38" s="12">
        <f>(G38+I38+K38+M38+Q38)/5</f>
        <v>100</v>
      </c>
      <c r="U38" s="51" t="e">
        <f>#REF!/(T38/100*#REF!)*100</f>
        <v>#REF!</v>
      </c>
    </row>
    <row r="39" spans="1:21" s="11" customFormat="1" ht="36" customHeight="1" x14ac:dyDescent="0.25">
      <c r="A39" s="61">
        <v>21</v>
      </c>
      <c r="B39" s="88" t="s">
        <v>48</v>
      </c>
      <c r="C39" s="88"/>
      <c r="D39" s="88"/>
      <c r="E39" s="41">
        <v>42614</v>
      </c>
      <c r="F39" s="41">
        <v>42733</v>
      </c>
      <c r="G39" s="53">
        <v>100</v>
      </c>
      <c r="H39" s="54">
        <v>42643</v>
      </c>
      <c r="I39" s="55">
        <v>100</v>
      </c>
      <c r="J39" s="54">
        <v>42643</v>
      </c>
      <c r="K39" s="55">
        <v>100</v>
      </c>
      <c r="L39" s="54">
        <v>42659</v>
      </c>
      <c r="M39" s="55">
        <v>100</v>
      </c>
      <c r="N39" s="54">
        <v>42659</v>
      </c>
      <c r="O39" s="55" t="s">
        <v>9</v>
      </c>
      <c r="P39" s="56"/>
      <c r="Q39" s="55">
        <v>100</v>
      </c>
      <c r="R39" s="54">
        <v>42733</v>
      </c>
      <c r="S39" s="53" t="s">
        <v>9</v>
      </c>
      <c r="T39" s="12">
        <f>(G39+I39+K39+M39+Q39)/5</f>
        <v>100</v>
      </c>
      <c r="U39" s="51" t="e">
        <f>#REF!/(T39/100*#REF!)*100</f>
        <v>#REF!</v>
      </c>
    </row>
    <row r="40" spans="1:21" s="11" customFormat="1" ht="18" customHeight="1" x14ac:dyDescent="0.25">
      <c r="A40" s="3">
        <v>22</v>
      </c>
      <c r="B40" s="92" t="s">
        <v>15</v>
      </c>
      <c r="C40" s="92"/>
      <c r="D40" s="92"/>
      <c r="E40" s="41">
        <v>42583</v>
      </c>
      <c r="F40" s="41">
        <v>42776</v>
      </c>
      <c r="G40" s="4">
        <v>100</v>
      </c>
      <c r="H40" s="27">
        <v>42776</v>
      </c>
      <c r="I40" s="28">
        <v>100</v>
      </c>
      <c r="J40" s="27">
        <v>42638</v>
      </c>
      <c r="K40" s="28" t="s">
        <v>9</v>
      </c>
      <c r="L40" s="28"/>
      <c r="M40" s="28" t="s">
        <v>9</v>
      </c>
      <c r="N40" s="28"/>
      <c r="O40" s="28" t="s">
        <v>9</v>
      </c>
      <c r="P40" s="28"/>
      <c r="Q40" s="28" t="s">
        <v>9</v>
      </c>
      <c r="R40" s="32"/>
      <c r="S40" s="24" t="s">
        <v>9</v>
      </c>
      <c r="T40" s="15">
        <f>(G40+I40)/2</f>
        <v>100</v>
      </c>
      <c r="U40" s="51" t="e">
        <f>#REF!/(T40/100*#REF!)*100</f>
        <v>#REF!</v>
      </c>
    </row>
    <row r="41" spans="1:21" s="11" customFormat="1" ht="18" customHeight="1" x14ac:dyDescent="0.25">
      <c r="A41" s="3">
        <v>23</v>
      </c>
      <c r="B41" s="92" t="s">
        <v>49</v>
      </c>
      <c r="C41" s="92"/>
      <c r="D41" s="92"/>
      <c r="E41" s="41">
        <v>42584</v>
      </c>
      <c r="F41" s="41">
        <v>42661</v>
      </c>
      <c r="G41" s="4">
        <v>100</v>
      </c>
      <c r="H41" s="27">
        <v>42613</v>
      </c>
      <c r="I41" s="28">
        <v>100</v>
      </c>
      <c r="J41" s="27">
        <v>42613</v>
      </c>
      <c r="K41" s="28">
        <v>100</v>
      </c>
      <c r="L41" s="27">
        <v>42642</v>
      </c>
      <c r="M41" s="28">
        <v>100</v>
      </c>
      <c r="N41" s="27">
        <v>42642</v>
      </c>
      <c r="O41" s="28" t="s">
        <v>9</v>
      </c>
      <c r="P41" s="28"/>
      <c r="Q41" s="28" t="s">
        <v>9</v>
      </c>
      <c r="R41" s="32"/>
      <c r="S41" s="24" t="s">
        <v>9</v>
      </c>
      <c r="T41" s="15">
        <f>(G41+I41+K41+M41)/4</f>
        <v>100</v>
      </c>
      <c r="U41" s="51" t="e">
        <f>#REF!/(T41/100*#REF!)*100</f>
        <v>#REF!</v>
      </c>
    </row>
    <row r="42" spans="1:21" s="11" customFormat="1" ht="18" customHeight="1" x14ac:dyDescent="0.25">
      <c r="A42" s="3">
        <v>24</v>
      </c>
      <c r="B42" s="92" t="s">
        <v>50</v>
      </c>
      <c r="C42" s="92"/>
      <c r="D42" s="92"/>
      <c r="E42" s="41">
        <v>42584</v>
      </c>
      <c r="F42" s="41">
        <v>42780</v>
      </c>
      <c r="G42" s="4">
        <v>100</v>
      </c>
      <c r="H42" s="27">
        <v>42780</v>
      </c>
      <c r="I42" s="28">
        <v>100</v>
      </c>
      <c r="J42" s="27">
        <v>42643</v>
      </c>
      <c r="K42" s="28">
        <v>100</v>
      </c>
      <c r="L42" s="27">
        <v>42643</v>
      </c>
      <c r="M42" s="28" t="s">
        <v>9</v>
      </c>
      <c r="N42" s="27"/>
      <c r="O42" s="28" t="s">
        <v>9</v>
      </c>
      <c r="P42" s="28"/>
      <c r="Q42" s="28" t="s">
        <v>9</v>
      </c>
      <c r="R42" s="32"/>
      <c r="S42" s="24" t="s">
        <v>9</v>
      </c>
      <c r="T42" s="15">
        <f>(G42+I42+K42)/3</f>
        <v>100</v>
      </c>
      <c r="U42" s="51" t="e">
        <f>#REF!/(T42/100*#REF!)*100</f>
        <v>#REF!</v>
      </c>
    </row>
    <row r="43" spans="1:21" s="11" customFormat="1" ht="18" customHeight="1" x14ac:dyDescent="0.25">
      <c r="A43" s="3">
        <v>25</v>
      </c>
      <c r="B43" s="92" t="s">
        <v>51</v>
      </c>
      <c r="C43" s="92"/>
      <c r="D43" s="92"/>
      <c r="E43" s="41">
        <v>42602</v>
      </c>
      <c r="F43" s="41">
        <v>42713</v>
      </c>
      <c r="G43" s="4">
        <v>50</v>
      </c>
      <c r="H43" s="27">
        <v>42713</v>
      </c>
      <c r="I43" s="28">
        <v>91</v>
      </c>
      <c r="J43" s="27">
        <v>42713</v>
      </c>
      <c r="K43" s="28">
        <v>90</v>
      </c>
      <c r="L43" s="27">
        <v>42713</v>
      </c>
      <c r="M43" s="28">
        <v>80</v>
      </c>
      <c r="N43" s="27">
        <v>42713</v>
      </c>
      <c r="O43" s="28"/>
      <c r="P43" s="27">
        <v>42713</v>
      </c>
      <c r="Q43" s="28">
        <v>100</v>
      </c>
      <c r="R43" s="27">
        <v>42713</v>
      </c>
      <c r="S43" s="24" t="s">
        <v>9</v>
      </c>
      <c r="T43" s="15">
        <f>(G43+I43+K43+M43+O43+Q43)/6</f>
        <v>68.5</v>
      </c>
      <c r="U43" s="51" t="e">
        <f>#REF!/(T43/100*#REF!)*100</f>
        <v>#REF!</v>
      </c>
    </row>
    <row r="44" spans="1:21" s="11" customFormat="1" ht="18" customHeight="1" x14ac:dyDescent="0.25">
      <c r="A44" s="3">
        <v>26</v>
      </c>
      <c r="B44" s="92" t="s">
        <v>52</v>
      </c>
      <c r="C44" s="92"/>
      <c r="D44" s="92"/>
      <c r="E44" s="41">
        <v>42602</v>
      </c>
      <c r="F44" s="41">
        <v>42677</v>
      </c>
      <c r="G44" s="4">
        <v>100</v>
      </c>
      <c r="H44" s="27">
        <v>42674</v>
      </c>
      <c r="I44" s="28">
        <v>100</v>
      </c>
      <c r="J44" s="27">
        <v>42643</v>
      </c>
      <c r="K44" s="28">
        <v>100</v>
      </c>
      <c r="L44" s="27">
        <v>42653</v>
      </c>
      <c r="M44" s="28">
        <v>100</v>
      </c>
      <c r="N44" s="27">
        <v>42653</v>
      </c>
      <c r="O44" s="28">
        <v>100</v>
      </c>
      <c r="P44" s="27">
        <v>42657</v>
      </c>
      <c r="Q44" s="28" t="s">
        <v>9</v>
      </c>
      <c r="R44" s="29"/>
      <c r="S44" s="24" t="s">
        <v>9</v>
      </c>
      <c r="T44" s="15">
        <f>(G44+I44+K44+M44)/4</f>
        <v>100</v>
      </c>
      <c r="U44" s="12"/>
    </row>
    <row r="45" spans="1:21" s="7" customFormat="1" x14ac:dyDescent="0.25">
      <c r="A45" s="19"/>
      <c r="B45" s="93" t="s">
        <v>27</v>
      </c>
      <c r="C45" s="93"/>
      <c r="D45" s="93"/>
      <c r="E45" s="46"/>
      <c r="F45" s="47"/>
      <c r="G45" s="25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81"/>
      <c r="S45" s="82"/>
      <c r="T45" s="83"/>
      <c r="U45" s="13" t="e">
        <f>#REF!/(T45/100*#REF!)*100</f>
        <v>#REF!</v>
      </c>
    </row>
    <row r="46" spans="1:21" ht="6.75" customHeight="1" x14ac:dyDescent="0.25"/>
    <row r="47" spans="1:21" s="17" customFormat="1" x14ac:dyDescent="0.25">
      <c r="D47" s="34"/>
      <c r="E47" s="48"/>
      <c r="F47" s="49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U47" s="36"/>
    </row>
    <row r="48" spans="1:21" s="17" customFormat="1" x14ac:dyDescent="0.25">
      <c r="D48" s="34"/>
      <c r="E48" s="48"/>
      <c r="F48" s="49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U48" s="36"/>
    </row>
    <row r="49" spans="1:21" s="17" customFormat="1" x14ac:dyDescent="0.25">
      <c r="D49" s="34"/>
      <c r="E49" s="48"/>
      <c r="F49" s="49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U49" s="36"/>
    </row>
    <row r="50" spans="1:21" x14ac:dyDescent="0.25">
      <c r="A50" s="17"/>
    </row>
  </sheetData>
  <mergeCells count="54">
    <mergeCell ref="A1:U1"/>
    <mergeCell ref="M4:N4"/>
    <mergeCell ref="O4:P4"/>
    <mergeCell ref="Q4:R4"/>
    <mergeCell ref="B3:D5"/>
    <mergeCell ref="S4:S5"/>
    <mergeCell ref="T4:T5"/>
    <mergeCell ref="U4:U5"/>
    <mergeCell ref="A3:A5"/>
    <mergeCell ref="G3:U3"/>
    <mergeCell ref="G4:H4"/>
    <mergeCell ref="I4:J4"/>
    <mergeCell ref="K4:L4"/>
    <mergeCell ref="E3:F4"/>
    <mergeCell ref="B42:D42"/>
    <mergeCell ref="B39:D39"/>
    <mergeCell ref="B41:D41"/>
    <mergeCell ref="B45:D45"/>
    <mergeCell ref="B43:D43"/>
    <mergeCell ref="B44:D44"/>
    <mergeCell ref="B40:D40"/>
    <mergeCell ref="B18:D18"/>
    <mergeCell ref="B22:D22"/>
    <mergeCell ref="B23:D23"/>
    <mergeCell ref="B24:D24"/>
    <mergeCell ref="B9:D9"/>
    <mergeCell ref="B10:D10"/>
    <mergeCell ref="B16:D16"/>
    <mergeCell ref="B21:S21"/>
    <mergeCell ref="B17:D17"/>
    <mergeCell ref="B19:D19"/>
    <mergeCell ref="B36:D36"/>
    <mergeCell ref="B37:S37"/>
    <mergeCell ref="B38:D38"/>
    <mergeCell ref="B20:D20"/>
    <mergeCell ref="B30:D30"/>
    <mergeCell ref="B25:S25"/>
    <mergeCell ref="B26:D26"/>
    <mergeCell ref="B27:D27"/>
    <mergeCell ref="B35:D35"/>
    <mergeCell ref="B31:D31"/>
    <mergeCell ref="B32:S32"/>
    <mergeCell ref="B33:D33"/>
    <mergeCell ref="B34:D34"/>
    <mergeCell ref="B28:D28"/>
    <mergeCell ref="B29:D29"/>
    <mergeCell ref="B11:D11"/>
    <mergeCell ref="B12:S12"/>
    <mergeCell ref="B13:D13"/>
    <mergeCell ref="B15:S15"/>
    <mergeCell ref="B6:S6"/>
    <mergeCell ref="B7:D7"/>
    <mergeCell ref="B8:D8"/>
    <mergeCell ref="B14:D14"/>
  </mergeCells>
  <pageMargins left="0.19685039370078741" right="0.19685039370078741" top="0.19685039370078741" bottom="0.19685039370078741" header="0.31496062992125984" footer="0.31496062992125984"/>
  <pageSetup paperSize="9" scale="9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K60" sqref="K60"/>
    </sheetView>
  </sheetViews>
  <sheetFormatPr defaultColWidth="9.140625" defaultRowHeight="15.75" outlineLevelCol="1" x14ac:dyDescent="0.25"/>
  <cols>
    <col min="1" max="1" width="44" style="1" customWidth="1"/>
    <col min="2" max="2" width="12.28515625" style="1" hidden="1" customWidth="1" outlineLevel="1"/>
    <col min="3" max="4" width="11.5703125" style="26" hidden="1" customWidth="1" outlineLevel="1"/>
    <col min="5" max="5" width="10.28515625" style="26" hidden="1" customWidth="1" outlineLevel="1"/>
    <col min="6" max="6" width="9.7109375" style="26" hidden="1" customWidth="1" outlineLevel="1"/>
    <col min="7" max="7" width="10" style="26" hidden="1" customWidth="1" outlineLevel="1"/>
    <col min="8" max="8" width="12.140625" style="2" customWidth="1" outlineLevel="1"/>
    <col min="9" max="9" width="9.140625" style="1"/>
    <col min="10" max="10" width="0" style="1" hidden="1" customWidth="1"/>
    <col min="11" max="16384" width="9.140625" style="1"/>
  </cols>
  <sheetData>
    <row r="1" spans="1:10" ht="18.75" x14ac:dyDescent="0.3">
      <c r="A1" s="115"/>
      <c r="B1" s="115"/>
      <c r="C1" s="115"/>
      <c r="D1" s="115"/>
      <c r="E1" s="115"/>
      <c r="F1" s="115"/>
      <c r="G1" s="115"/>
      <c r="H1" s="115"/>
    </row>
    <row r="2" spans="1:10" s="7" customFormat="1" ht="15" customHeight="1" x14ac:dyDescent="0.3">
      <c r="A2" s="116">
        <v>42685</v>
      </c>
      <c r="B2" s="115"/>
      <c r="C2" s="115"/>
      <c r="D2" s="115"/>
      <c r="E2" s="115"/>
      <c r="F2" s="115"/>
      <c r="G2" s="115"/>
      <c r="H2" s="18"/>
      <c r="I2" s="1"/>
      <c r="J2" s="1"/>
    </row>
    <row r="3" spans="1:10" ht="7.5" customHeight="1" x14ac:dyDescent="0.25"/>
    <row r="4" spans="1:10" s="8" customFormat="1" ht="15" customHeight="1" x14ac:dyDescent="0.25">
      <c r="A4" s="74"/>
      <c r="B4" s="107" t="s">
        <v>2</v>
      </c>
      <c r="C4" s="108"/>
      <c r="D4" s="108"/>
      <c r="E4" s="108"/>
      <c r="F4" s="108"/>
      <c r="G4" s="108"/>
      <c r="H4" s="109"/>
      <c r="I4" s="11"/>
      <c r="J4" s="11"/>
    </row>
    <row r="5" spans="1:10" s="8" customFormat="1" ht="25.5" x14ac:dyDescent="0.25">
      <c r="A5" s="74" t="s">
        <v>1</v>
      </c>
      <c r="B5" s="71" t="s">
        <v>3</v>
      </c>
      <c r="C5" s="72" t="s">
        <v>4</v>
      </c>
      <c r="D5" s="72" t="s">
        <v>5</v>
      </c>
      <c r="E5" s="72" t="s">
        <v>6</v>
      </c>
      <c r="F5" s="72" t="s">
        <v>7</v>
      </c>
      <c r="G5" s="72" t="s">
        <v>53</v>
      </c>
      <c r="H5" s="73" t="s">
        <v>62</v>
      </c>
      <c r="I5" s="11" t="s">
        <v>63</v>
      </c>
      <c r="J5" s="11" t="s">
        <v>61</v>
      </c>
    </row>
    <row r="6" spans="1:10" s="8" customFormat="1" ht="18" customHeight="1" x14ac:dyDescent="0.25">
      <c r="A6" s="70" t="s">
        <v>54</v>
      </c>
      <c r="B6" s="4">
        <v>95</v>
      </c>
      <c r="C6" s="28">
        <v>100</v>
      </c>
      <c r="D6" s="28">
        <v>100</v>
      </c>
      <c r="E6" s="28">
        <v>100</v>
      </c>
      <c r="F6" s="28">
        <v>100</v>
      </c>
      <c r="G6" s="28">
        <v>65</v>
      </c>
      <c r="H6" s="78">
        <v>0.93300000000000005</v>
      </c>
      <c r="I6" s="79">
        <f>1-H6</f>
        <v>6.6999999999999948E-2</v>
      </c>
      <c r="J6" s="75">
        <f>H6+I6</f>
        <v>1</v>
      </c>
    </row>
    <row r="7" spans="1:10" s="8" customFormat="1" ht="32.25" customHeight="1" x14ac:dyDescent="0.25">
      <c r="A7" s="70" t="s">
        <v>55</v>
      </c>
      <c r="B7" s="53">
        <v>100</v>
      </c>
      <c r="C7" s="55">
        <v>100</v>
      </c>
      <c r="D7" s="55">
        <v>100</v>
      </c>
      <c r="E7" s="55">
        <v>100</v>
      </c>
      <c r="F7" s="55">
        <v>100</v>
      </c>
      <c r="G7" s="55">
        <v>100</v>
      </c>
      <c r="H7" s="12">
        <f>(B7+C7+D7+E7+F7+G7)/6</f>
        <v>100</v>
      </c>
      <c r="I7" s="75">
        <f t="shared" ref="I7:I39" si="0">100-H7</f>
        <v>0</v>
      </c>
      <c r="J7" s="75">
        <f t="shared" ref="J7:J47" si="1">H7+I7</f>
        <v>100</v>
      </c>
    </row>
    <row r="8" spans="1:10" s="8" customFormat="1" x14ac:dyDescent="0.25">
      <c r="A8" s="70"/>
      <c r="B8" s="53"/>
      <c r="C8" s="55"/>
      <c r="D8" s="55"/>
      <c r="E8" s="55"/>
      <c r="F8" s="55"/>
      <c r="G8" s="55"/>
      <c r="H8" s="73" t="s">
        <v>62</v>
      </c>
      <c r="I8" s="11" t="s">
        <v>63</v>
      </c>
      <c r="J8" s="75"/>
    </row>
    <row r="9" spans="1:10" s="8" customFormat="1" x14ac:dyDescent="0.25">
      <c r="A9" s="70" t="s">
        <v>34</v>
      </c>
      <c r="B9" s="53">
        <v>25</v>
      </c>
      <c r="C9" s="55">
        <v>100</v>
      </c>
      <c r="D9" s="55">
        <v>90</v>
      </c>
      <c r="E9" s="55">
        <v>90</v>
      </c>
      <c r="F9" s="55"/>
      <c r="G9" s="55">
        <v>80</v>
      </c>
      <c r="H9" s="78">
        <v>0.83299999999999996</v>
      </c>
      <c r="I9" s="79">
        <f>1-H9</f>
        <v>0.16700000000000004</v>
      </c>
      <c r="J9" s="75">
        <f t="shared" si="1"/>
        <v>1</v>
      </c>
    </row>
    <row r="10" spans="1:10" s="8" customFormat="1" x14ac:dyDescent="0.25">
      <c r="A10" s="70"/>
      <c r="B10" s="53"/>
      <c r="C10" s="55"/>
      <c r="D10" s="55"/>
      <c r="E10" s="55"/>
      <c r="F10" s="55"/>
      <c r="G10" s="55"/>
      <c r="H10" s="73" t="s">
        <v>62</v>
      </c>
      <c r="I10" s="11" t="s">
        <v>63</v>
      </c>
      <c r="J10" s="75"/>
    </row>
    <row r="11" spans="1:10" s="8" customFormat="1" ht="35.25" customHeight="1" x14ac:dyDescent="0.25">
      <c r="A11" s="70" t="s">
        <v>56</v>
      </c>
      <c r="B11" s="53">
        <v>70</v>
      </c>
      <c r="C11" s="55">
        <v>60</v>
      </c>
      <c r="D11" s="55"/>
      <c r="E11" s="55">
        <v>5</v>
      </c>
      <c r="F11" s="55"/>
      <c r="G11" s="55">
        <v>10</v>
      </c>
      <c r="H11" s="76">
        <v>0.26</v>
      </c>
      <c r="I11" s="77">
        <f>1-H11</f>
        <v>0.74</v>
      </c>
      <c r="J11" s="75">
        <f t="shared" si="1"/>
        <v>1</v>
      </c>
    </row>
    <row r="12" spans="1:10" s="8" customFormat="1" x14ac:dyDescent="0.25">
      <c r="A12" s="70"/>
      <c r="B12" s="53"/>
      <c r="C12" s="55"/>
      <c r="D12" s="55"/>
      <c r="E12" s="55"/>
      <c r="F12" s="55"/>
      <c r="G12" s="55"/>
      <c r="H12" s="73" t="s">
        <v>62</v>
      </c>
      <c r="I12" s="11" t="s">
        <v>63</v>
      </c>
      <c r="J12" s="75"/>
    </row>
    <row r="13" spans="1:10" s="11" customFormat="1" ht="33" customHeight="1" x14ac:dyDescent="0.25">
      <c r="A13" s="70" t="s">
        <v>35</v>
      </c>
      <c r="B13" s="53">
        <v>95</v>
      </c>
      <c r="C13" s="55">
        <v>75</v>
      </c>
      <c r="D13" s="55">
        <v>50</v>
      </c>
      <c r="E13" s="55">
        <v>45</v>
      </c>
      <c r="F13" s="55">
        <v>95</v>
      </c>
      <c r="G13" s="55">
        <v>95</v>
      </c>
      <c r="H13" s="78">
        <v>0.74199999999999999</v>
      </c>
      <c r="I13" s="77">
        <f>1-H13</f>
        <v>0.25800000000000001</v>
      </c>
      <c r="J13" s="75">
        <f t="shared" si="1"/>
        <v>1</v>
      </c>
    </row>
    <row r="14" spans="1:10" s="11" customFormat="1" x14ac:dyDescent="0.25">
      <c r="A14" s="70"/>
      <c r="B14" s="53"/>
      <c r="C14" s="55"/>
      <c r="D14" s="55"/>
      <c r="E14" s="55"/>
      <c r="F14" s="55"/>
      <c r="G14" s="55"/>
      <c r="H14" s="73" t="s">
        <v>62</v>
      </c>
      <c r="I14" s="11" t="s">
        <v>63</v>
      </c>
      <c r="J14" s="75"/>
    </row>
    <row r="15" spans="1:10" s="11" customFormat="1" ht="18" customHeight="1" x14ac:dyDescent="0.25">
      <c r="A15" s="68" t="s">
        <v>36</v>
      </c>
      <c r="B15" s="4">
        <v>90</v>
      </c>
      <c r="C15" s="28">
        <v>95</v>
      </c>
      <c r="D15" s="28">
        <v>70</v>
      </c>
      <c r="E15" s="28">
        <v>70</v>
      </c>
      <c r="F15" s="28">
        <v>80</v>
      </c>
      <c r="G15" s="28">
        <v>95</v>
      </c>
      <c r="H15" s="78">
        <v>0.83299999999999996</v>
      </c>
      <c r="I15" s="79">
        <f>1-H15</f>
        <v>0.16700000000000004</v>
      </c>
      <c r="J15" s="75">
        <f t="shared" si="1"/>
        <v>1</v>
      </c>
    </row>
    <row r="16" spans="1:10" s="11" customFormat="1" ht="18" customHeight="1" x14ac:dyDescent="0.25">
      <c r="A16" s="68" t="s">
        <v>37</v>
      </c>
      <c r="B16" s="4"/>
      <c r="C16" s="28"/>
      <c r="D16" s="28"/>
      <c r="E16" s="28"/>
      <c r="F16" s="28"/>
      <c r="G16" s="28">
        <v>100</v>
      </c>
      <c r="H16" s="15">
        <f>G16</f>
        <v>100</v>
      </c>
      <c r="I16" s="75">
        <f t="shared" si="0"/>
        <v>0</v>
      </c>
      <c r="J16" s="75">
        <f t="shared" si="1"/>
        <v>100</v>
      </c>
    </row>
    <row r="17" spans="1:10" s="11" customFormat="1" ht="18" customHeight="1" x14ac:dyDescent="0.25">
      <c r="A17" s="68" t="s">
        <v>12</v>
      </c>
      <c r="B17" s="4"/>
      <c r="C17" s="28"/>
      <c r="D17" s="28"/>
      <c r="E17" s="28"/>
      <c r="F17" s="28"/>
      <c r="G17" s="28">
        <v>100</v>
      </c>
      <c r="H17" s="15">
        <f>G17</f>
        <v>100</v>
      </c>
      <c r="I17" s="75">
        <f t="shared" si="0"/>
        <v>0</v>
      </c>
      <c r="J17" s="75">
        <f t="shared" si="1"/>
        <v>100</v>
      </c>
    </row>
    <row r="18" spans="1:10" s="11" customFormat="1" ht="18" customHeight="1" x14ac:dyDescent="0.25">
      <c r="A18" s="68" t="s">
        <v>13</v>
      </c>
      <c r="B18" s="4"/>
      <c r="C18" s="28"/>
      <c r="D18" s="28"/>
      <c r="E18" s="28"/>
      <c r="F18" s="28"/>
      <c r="G18" s="28">
        <v>100</v>
      </c>
      <c r="H18" s="15">
        <f>G18</f>
        <v>100</v>
      </c>
      <c r="I18" s="75">
        <f t="shared" si="0"/>
        <v>0</v>
      </c>
      <c r="J18" s="75">
        <f t="shared" si="1"/>
        <v>100</v>
      </c>
    </row>
    <row r="19" spans="1:10" s="11" customFormat="1" ht="18" customHeight="1" x14ac:dyDescent="0.25">
      <c r="A19" s="68"/>
      <c r="B19" s="4"/>
      <c r="C19" s="28"/>
      <c r="D19" s="28"/>
      <c r="E19" s="28"/>
      <c r="F19" s="28"/>
      <c r="G19" s="28"/>
      <c r="H19" s="73" t="s">
        <v>62</v>
      </c>
      <c r="I19" s="11" t="s">
        <v>63</v>
      </c>
      <c r="J19" s="75"/>
    </row>
    <row r="20" spans="1:10" s="11" customFormat="1" ht="18" customHeight="1" x14ac:dyDescent="0.25">
      <c r="A20" s="68" t="s">
        <v>38</v>
      </c>
      <c r="B20" s="4">
        <v>98</v>
      </c>
      <c r="C20" s="28">
        <v>100</v>
      </c>
      <c r="D20" s="28">
        <v>100</v>
      </c>
      <c r="E20" s="28">
        <v>95</v>
      </c>
      <c r="F20" s="28"/>
      <c r="G20" s="28"/>
      <c r="H20" s="80">
        <v>0.98299999999999998</v>
      </c>
      <c r="I20" s="79">
        <f>1-H20</f>
        <v>1.7000000000000015E-2</v>
      </c>
      <c r="J20" s="75">
        <f t="shared" si="1"/>
        <v>1</v>
      </c>
    </row>
    <row r="21" spans="1:10" s="11" customFormat="1" ht="18" customHeight="1" x14ac:dyDescent="0.25">
      <c r="A21" s="68" t="s">
        <v>39</v>
      </c>
      <c r="B21" s="4">
        <v>100</v>
      </c>
      <c r="C21" s="28">
        <v>100</v>
      </c>
      <c r="D21" s="28">
        <v>100</v>
      </c>
      <c r="E21" s="28">
        <v>100</v>
      </c>
      <c r="F21" s="28"/>
      <c r="G21" s="28"/>
      <c r="H21" s="15">
        <f>(B21+C21+D21+E21)/4</f>
        <v>100</v>
      </c>
      <c r="I21" s="75">
        <f t="shared" si="0"/>
        <v>0</v>
      </c>
      <c r="J21" s="75">
        <f t="shared" si="1"/>
        <v>100</v>
      </c>
    </row>
    <row r="22" spans="1:10" s="11" customFormat="1" ht="18" customHeight="1" x14ac:dyDescent="0.25">
      <c r="A22" s="69"/>
      <c r="B22" s="4"/>
      <c r="C22" s="28"/>
      <c r="D22" s="28"/>
      <c r="E22" s="28"/>
      <c r="F22" s="28"/>
      <c r="G22" s="28"/>
      <c r="H22" s="73" t="s">
        <v>62</v>
      </c>
      <c r="I22" s="11" t="s">
        <v>63</v>
      </c>
      <c r="J22" s="75"/>
    </row>
    <row r="23" spans="1:10" s="11" customFormat="1" ht="18" customHeight="1" x14ac:dyDescent="0.25">
      <c r="A23" s="69" t="s">
        <v>40</v>
      </c>
      <c r="B23" s="4">
        <v>98</v>
      </c>
      <c r="C23" s="28"/>
      <c r="D23" s="28"/>
      <c r="E23" s="28"/>
      <c r="F23" s="28"/>
      <c r="G23" s="28">
        <v>100</v>
      </c>
      <c r="H23" s="80">
        <v>0.99</v>
      </c>
      <c r="I23" s="79">
        <f>1-H23</f>
        <v>1.0000000000000009E-2</v>
      </c>
      <c r="J23" s="75">
        <f t="shared" si="1"/>
        <v>1</v>
      </c>
    </row>
    <row r="24" spans="1:10" s="11" customFormat="1" ht="18" customHeight="1" x14ac:dyDescent="0.25">
      <c r="A24" s="69"/>
      <c r="B24" s="4"/>
      <c r="C24" s="28"/>
      <c r="D24" s="28"/>
      <c r="E24" s="28"/>
      <c r="F24" s="28"/>
      <c r="G24" s="28"/>
      <c r="H24" s="73" t="s">
        <v>62</v>
      </c>
      <c r="I24" s="11" t="s">
        <v>63</v>
      </c>
      <c r="J24" s="75"/>
    </row>
    <row r="25" spans="1:10" s="11" customFormat="1" ht="18" customHeight="1" x14ac:dyDescent="0.25">
      <c r="A25" s="68" t="s">
        <v>41</v>
      </c>
      <c r="B25" s="4">
        <v>98</v>
      </c>
      <c r="C25" s="28"/>
      <c r="D25" s="28"/>
      <c r="E25" s="28"/>
      <c r="F25" s="28"/>
      <c r="G25" s="28">
        <v>97</v>
      </c>
      <c r="H25" s="80">
        <v>0.97499999999999998</v>
      </c>
      <c r="I25" s="79">
        <f>1-H25</f>
        <v>2.5000000000000022E-2</v>
      </c>
      <c r="J25" s="75">
        <f t="shared" si="1"/>
        <v>1</v>
      </c>
    </row>
    <row r="26" spans="1:10" s="11" customFormat="1" ht="18" customHeight="1" x14ac:dyDescent="0.25">
      <c r="A26" s="68"/>
      <c r="B26" s="4"/>
      <c r="C26" s="28"/>
      <c r="D26" s="28"/>
      <c r="E26" s="28"/>
      <c r="F26" s="28"/>
      <c r="G26" s="28"/>
      <c r="H26" s="73" t="s">
        <v>62</v>
      </c>
      <c r="I26" s="11" t="s">
        <v>63</v>
      </c>
      <c r="J26" s="75"/>
    </row>
    <row r="27" spans="1:10" s="11" customFormat="1" ht="18" customHeight="1" x14ac:dyDescent="0.25">
      <c r="A27" s="68" t="s">
        <v>42</v>
      </c>
      <c r="B27" s="4">
        <v>98</v>
      </c>
      <c r="C27" s="28"/>
      <c r="D27" s="28"/>
      <c r="E27" s="28"/>
      <c r="F27" s="28"/>
      <c r="G27" s="28">
        <v>99</v>
      </c>
      <c r="H27" s="80">
        <v>0.98499999999999999</v>
      </c>
      <c r="I27" s="79">
        <f>1-H27</f>
        <v>1.5000000000000013E-2</v>
      </c>
      <c r="J27" s="75">
        <f t="shared" si="1"/>
        <v>1</v>
      </c>
    </row>
    <row r="28" spans="1:10" s="11" customFormat="1" x14ac:dyDescent="0.25">
      <c r="A28" s="68" t="s">
        <v>58</v>
      </c>
      <c r="B28" s="4"/>
      <c r="C28" s="28"/>
      <c r="D28" s="28"/>
      <c r="E28" s="28"/>
      <c r="F28" s="28"/>
      <c r="G28" s="28">
        <v>100</v>
      </c>
      <c r="H28" s="15">
        <f>G28</f>
        <v>100</v>
      </c>
      <c r="I28" s="75">
        <f t="shared" si="0"/>
        <v>0</v>
      </c>
      <c r="J28" s="75">
        <f t="shared" si="1"/>
        <v>100</v>
      </c>
    </row>
    <row r="29" spans="1:10" s="11" customFormat="1" ht="18" customHeight="1" x14ac:dyDescent="0.25">
      <c r="A29" s="68" t="s">
        <v>43</v>
      </c>
      <c r="B29" s="4"/>
      <c r="C29" s="28"/>
      <c r="D29" s="28"/>
      <c r="E29" s="28"/>
      <c r="F29" s="28"/>
      <c r="G29" s="28">
        <v>100</v>
      </c>
      <c r="H29" s="15">
        <f>G29</f>
        <v>100</v>
      </c>
      <c r="I29" s="75">
        <f t="shared" si="0"/>
        <v>0</v>
      </c>
      <c r="J29" s="75">
        <f t="shared" si="1"/>
        <v>100</v>
      </c>
    </row>
    <row r="30" spans="1:10" s="11" customFormat="1" ht="18" customHeight="1" x14ac:dyDescent="0.25">
      <c r="A30" s="69"/>
      <c r="B30" s="4"/>
      <c r="C30" s="28"/>
      <c r="D30" s="28"/>
      <c r="E30" s="28"/>
      <c r="F30" s="28"/>
      <c r="G30" s="28"/>
      <c r="H30" s="73" t="s">
        <v>62</v>
      </c>
      <c r="I30" s="11" t="s">
        <v>63</v>
      </c>
      <c r="J30" s="75"/>
    </row>
    <row r="31" spans="1:10" s="11" customFormat="1" ht="18" customHeight="1" x14ac:dyDescent="0.25">
      <c r="A31" s="69" t="s">
        <v>44</v>
      </c>
      <c r="B31" s="4"/>
      <c r="C31" s="28"/>
      <c r="D31" s="28"/>
      <c r="E31" s="28"/>
      <c r="F31" s="28"/>
      <c r="G31" s="28">
        <v>45</v>
      </c>
      <c r="H31" s="80">
        <v>0.45</v>
      </c>
      <c r="I31" s="79">
        <f>1-H31</f>
        <v>0.55000000000000004</v>
      </c>
      <c r="J31" s="75">
        <f t="shared" si="1"/>
        <v>1</v>
      </c>
    </row>
    <row r="32" spans="1:10" s="11" customFormat="1" ht="18" customHeight="1" x14ac:dyDescent="0.25">
      <c r="A32" s="69"/>
      <c r="B32" s="4"/>
      <c r="C32" s="28"/>
      <c r="D32" s="28"/>
      <c r="E32" s="28"/>
      <c r="F32" s="28"/>
      <c r="G32" s="28"/>
      <c r="H32" s="73" t="s">
        <v>62</v>
      </c>
      <c r="I32" s="11" t="s">
        <v>63</v>
      </c>
      <c r="J32" s="75"/>
    </row>
    <row r="33" spans="1:10" s="11" customFormat="1" x14ac:dyDescent="0.25">
      <c r="A33" s="68" t="s">
        <v>45</v>
      </c>
      <c r="B33" s="53">
        <v>5</v>
      </c>
      <c r="C33" s="55">
        <v>85</v>
      </c>
      <c r="D33" s="55">
        <v>80</v>
      </c>
      <c r="E33" s="55">
        <v>80</v>
      </c>
      <c r="F33" s="55"/>
      <c r="G33" s="55"/>
      <c r="H33" s="78">
        <v>0.5</v>
      </c>
      <c r="I33" s="79">
        <f>1-H33</f>
        <v>0.5</v>
      </c>
      <c r="J33" s="75">
        <f t="shared" si="1"/>
        <v>1</v>
      </c>
    </row>
    <row r="34" spans="1:10" s="11" customFormat="1" ht="18" customHeight="1" x14ac:dyDescent="0.25">
      <c r="A34" s="68" t="s">
        <v>46</v>
      </c>
      <c r="B34" s="4"/>
      <c r="C34" s="28"/>
      <c r="D34" s="28"/>
      <c r="E34" s="28"/>
      <c r="F34" s="28"/>
      <c r="G34" s="28">
        <v>100</v>
      </c>
      <c r="H34" s="15">
        <f>G34</f>
        <v>100</v>
      </c>
      <c r="I34" s="75">
        <f t="shared" si="0"/>
        <v>0</v>
      </c>
      <c r="J34" s="75">
        <f t="shared" si="1"/>
        <v>100</v>
      </c>
    </row>
    <row r="35" spans="1:10" s="11" customFormat="1" ht="18" customHeight="1" x14ac:dyDescent="0.25">
      <c r="A35" s="68"/>
      <c r="B35" s="4"/>
      <c r="C35" s="28"/>
      <c r="D35" s="28"/>
      <c r="E35" s="28"/>
      <c r="F35" s="28"/>
      <c r="G35" s="28"/>
      <c r="H35" s="73" t="s">
        <v>62</v>
      </c>
      <c r="I35" s="11" t="s">
        <v>63</v>
      </c>
      <c r="J35" s="75"/>
    </row>
    <row r="36" spans="1:10" s="11" customFormat="1" x14ac:dyDescent="0.25">
      <c r="A36" s="70" t="s">
        <v>47</v>
      </c>
      <c r="B36" s="53">
        <v>85</v>
      </c>
      <c r="C36" s="55">
        <v>95</v>
      </c>
      <c r="D36" s="55">
        <v>90</v>
      </c>
      <c r="E36" s="55">
        <v>80</v>
      </c>
      <c r="F36" s="55"/>
      <c r="G36" s="55">
        <v>75</v>
      </c>
      <c r="H36" s="78">
        <v>0.85</v>
      </c>
      <c r="I36" s="79">
        <f>1-H36</f>
        <v>0.15000000000000002</v>
      </c>
      <c r="J36" s="75">
        <f t="shared" si="1"/>
        <v>1</v>
      </c>
    </row>
    <row r="37" spans="1:10" s="11" customFormat="1" x14ac:dyDescent="0.25">
      <c r="A37" s="70"/>
      <c r="B37" s="53"/>
      <c r="C37" s="55"/>
      <c r="D37" s="55"/>
      <c r="E37" s="55"/>
      <c r="F37" s="55"/>
      <c r="G37" s="55"/>
      <c r="H37" s="73" t="s">
        <v>62</v>
      </c>
      <c r="I37" s="11" t="s">
        <v>63</v>
      </c>
      <c r="J37" s="75"/>
    </row>
    <row r="38" spans="1:10" s="11" customFormat="1" x14ac:dyDescent="0.25">
      <c r="A38" s="70" t="s">
        <v>48</v>
      </c>
      <c r="B38" s="53"/>
      <c r="C38" s="55">
        <v>95</v>
      </c>
      <c r="D38" s="55">
        <v>85</v>
      </c>
      <c r="E38" s="55">
        <v>80</v>
      </c>
      <c r="F38" s="55"/>
      <c r="G38" s="55">
        <v>3</v>
      </c>
      <c r="H38" s="78">
        <v>0.52600000000000002</v>
      </c>
      <c r="I38" s="79">
        <f>1-H38</f>
        <v>0.47399999999999998</v>
      </c>
      <c r="J38" s="75">
        <f t="shared" si="1"/>
        <v>1</v>
      </c>
    </row>
    <row r="39" spans="1:10" s="11" customFormat="1" ht="18" customHeight="1" x14ac:dyDescent="0.25">
      <c r="A39" s="68" t="s">
        <v>15</v>
      </c>
      <c r="B39" s="4">
        <v>100</v>
      </c>
      <c r="C39" s="28">
        <v>100</v>
      </c>
      <c r="D39" s="28"/>
      <c r="E39" s="28"/>
      <c r="F39" s="28"/>
      <c r="G39" s="28"/>
      <c r="H39" s="15">
        <f>(B39+C39)/2</f>
        <v>100</v>
      </c>
      <c r="I39" s="75">
        <f t="shared" si="0"/>
        <v>0</v>
      </c>
      <c r="J39" s="75">
        <f t="shared" si="1"/>
        <v>100</v>
      </c>
    </row>
    <row r="40" spans="1:10" s="11" customFormat="1" ht="18" customHeight="1" x14ac:dyDescent="0.25">
      <c r="A40" s="68"/>
      <c r="B40" s="4"/>
      <c r="C40" s="28"/>
      <c r="D40" s="28"/>
      <c r="E40" s="28"/>
      <c r="F40" s="28"/>
      <c r="G40" s="28"/>
      <c r="H40" s="73" t="s">
        <v>62</v>
      </c>
      <c r="I40" s="11" t="s">
        <v>63</v>
      </c>
      <c r="J40" s="75"/>
    </row>
    <row r="41" spans="1:10" s="11" customFormat="1" ht="18" customHeight="1" x14ac:dyDescent="0.25">
      <c r="A41" s="68" t="s">
        <v>49</v>
      </c>
      <c r="B41" s="4">
        <v>95</v>
      </c>
      <c r="C41" s="28">
        <v>95</v>
      </c>
      <c r="D41" s="28">
        <v>95</v>
      </c>
      <c r="E41" s="28">
        <v>90</v>
      </c>
      <c r="F41" s="28"/>
      <c r="G41" s="28"/>
      <c r="H41" s="80">
        <v>0.93799999999999994</v>
      </c>
      <c r="I41" s="79">
        <f>1-H41</f>
        <v>6.2000000000000055E-2</v>
      </c>
      <c r="J41" s="75">
        <f t="shared" si="1"/>
        <v>1</v>
      </c>
    </row>
    <row r="42" spans="1:10" s="11" customFormat="1" ht="18" customHeight="1" x14ac:dyDescent="0.25">
      <c r="A42" s="68"/>
      <c r="B42" s="4"/>
      <c r="C42" s="28"/>
      <c r="D42" s="28"/>
      <c r="E42" s="28"/>
      <c r="F42" s="28"/>
      <c r="G42" s="28"/>
      <c r="H42" s="73" t="s">
        <v>62</v>
      </c>
      <c r="I42" s="11" t="s">
        <v>63</v>
      </c>
      <c r="J42" s="75"/>
    </row>
    <row r="43" spans="1:10" s="11" customFormat="1" ht="18" customHeight="1" x14ac:dyDescent="0.25">
      <c r="A43" s="68" t="s">
        <v>50</v>
      </c>
      <c r="B43" s="4">
        <v>95</v>
      </c>
      <c r="C43" s="28">
        <v>95</v>
      </c>
      <c r="D43" s="28">
        <v>95</v>
      </c>
      <c r="E43" s="28">
        <v>30</v>
      </c>
      <c r="F43" s="28"/>
      <c r="G43" s="28"/>
      <c r="H43" s="80">
        <v>0.78800000000000003</v>
      </c>
      <c r="I43" s="79">
        <f>1-H43</f>
        <v>0.21199999999999997</v>
      </c>
      <c r="J43" s="75">
        <f t="shared" si="1"/>
        <v>1</v>
      </c>
    </row>
    <row r="44" spans="1:10" s="11" customFormat="1" ht="18" customHeight="1" x14ac:dyDescent="0.25">
      <c r="A44" s="68"/>
      <c r="B44" s="4"/>
      <c r="C44" s="28"/>
      <c r="D44" s="28"/>
      <c r="E44" s="28"/>
      <c r="F44" s="28"/>
      <c r="G44" s="28"/>
      <c r="H44" s="73" t="s">
        <v>62</v>
      </c>
      <c r="I44" s="11" t="s">
        <v>63</v>
      </c>
      <c r="J44" s="75"/>
    </row>
    <row r="45" spans="1:10" s="11" customFormat="1" ht="18" customHeight="1" x14ac:dyDescent="0.25">
      <c r="A45" s="68" t="s">
        <v>51</v>
      </c>
      <c r="B45" s="4"/>
      <c r="C45" s="28">
        <v>90</v>
      </c>
      <c r="D45" s="28"/>
      <c r="E45" s="28"/>
      <c r="F45" s="28"/>
      <c r="G45" s="28"/>
      <c r="H45" s="80">
        <v>0.15</v>
      </c>
      <c r="I45" s="79">
        <f>1-H45</f>
        <v>0.85</v>
      </c>
      <c r="J45" s="75">
        <f t="shared" si="1"/>
        <v>1</v>
      </c>
    </row>
    <row r="46" spans="1:10" s="11" customFormat="1" ht="18" customHeight="1" x14ac:dyDescent="0.25">
      <c r="A46" s="68"/>
      <c r="B46" s="4"/>
      <c r="C46" s="28"/>
      <c r="D46" s="28"/>
      <c r="E46" s="28"/>
      <c r="F46" s="28"/>
      <c r="G46" s="28"/>
      <c r="H46" s="73" t="s">
        <v>62</v>
      </c>
      <c r="I46" s="11" t="s">
        <v>63</v>
      </c>
      <c r="J46" s="75"/>
    </row>
    <row r="47" spans="1:10" s="11" customFormat="1" ht="18" customHeight="1" x14ac:dyDescent="0.25">
      <c r="A47" s="68" t="s">
        <v>52</v>
      </c>
      <c r="B47" s="4">
        <v>97</v>
      </c>
      <c r="C47" s="28">
        <v>97</v>
      </c>
      <c r="D47" s="28">
        <v>97</v>
      </c>
      <c r="E47" s="28">
        <v>97</v>
      </c>
      <c r="F47" s="28">
        <v>97</v>
      </c>
      <c r="G47" s="28"/>
      <c r="H47" s="80">
        <v>0.97</v>
      </c>
      <c r="I47" s="79">
        <f>1-H47</f>
        <v>3.0000000000000027E-2</v>
      </c>
      <c r="J47" s="75">
        <f t="shared" si="1"/>
        <v>1</v>
      </c>
    </row>
    <row r="48" spans="1:10" ht="14.25" customHeight="1" x14ac:dyDescent="0.25">
      <c r="H48" s="50"/>
    </row>
  </sheetData>
  <mergeCells count="3">
    <mergeCell ref="A1:H1"/>
    <mergeCell ref="A2:G2"/>
    <mergeCell ref="B4:H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Диаграммы</vt:lpstr>
      </vt:variant>
      <vt:variant>
        <vt:i4>1</vt:i4>
      </vt:variant>
    </vt:vector>
  </HeadingPairs>
  <TitlesOfParts>
    <vt:vector size="3" baseType="lpstr">
      <vt:lpstr>Выполнение</vt:lpstr>
      <vt:lpstr>Диаграмма</vt:lpstr>
      <vt:lpstr>Диаграмма1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Инженер</dc:creator>
  <cp:lastModifiedBy>User</cp:lastModifiedBy>
  <cp:lastPrinted>2017-06-28T00:02:06Z</cp:lastPrinted>
  <dcterms:created xsi:type="dcterms:W3CDTF">2015-05-26T22:56:21Z</dcterms:created>
  <dcterms:modified xsi:type="dcterms:W3CDTF">2017-06-30T01:34:27Z</dcterms:modified>
</cp:coreProperties>
</file>